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/>
  <mc:AlternateContent xmlns:mc="http://schemas.openxmlformats.org/markup-compatibility/2006">
    <mc:Choice Requires="x15">
      <x15ac:absPath xmlns:x15ac="http://schemas.microsoft.com/office/spreadsheetml/2010/11/ac" url="N:\AOS\Dispositif 100 foncières\3_Entrée de villes\Z_Préparation gestion du fonds\"/>
    </mc:Choice>
  </mc:AlternateContent>
  <xr:revisionPtr revIDLastSave="0" documentId="13_ncr:1_{86A859F3-4F24-43AA-8107-2C68CC1FA790}" xr6:coauthVersionLast="36" xr6:coauthVersionMax="36" xr10:uidLastSave="{00000000-0000-0000-0000-000000000000}"/>
  <bookViews>
    <workbookView xWindow="0" yWindow="0" windowWidth="28800" windowHeight="12225" tabRatio="886" xr2:uid="{00000000-000D-0000-FFFF-FFFF00000000}"/>
  </bookViews>
  <sheets>
    <sheet name="Bilan Aménagement" sheetId="48" r:id="rId1"/>
    <sheet name="Bilan opération commerciale 1" sheetId="16" r:id="rId2"/>
    <sheet name="Bilan opération commerciale 2" sheetId="49" r:id="rId3"/>
    <sheet name="Bilan opération commerciale 3" sheetId="50" r:id="rId4"/>
    <sheet name="Bilan opération commerciale 4" sheetId="51" r:id="rId5"/>
    <sheet name="Bilan opération commerciale 5" sheetId="52" r:id="rId6"/>
  </sheets>
  <definedNames>
    <definedName name="_xlnm.Print_Area" localSheetId="0">'Bilan Aménagement'!$A$1:$F$59</definedName>
    <definedName name="_xlnm.Print_Area" localSheetId="1">'Bilan opération commerciale 1'!$A$1:$E$70</definedName>
    <definedName name="_xlnm.Print_Area" localSheetId="2">'Bilan opération commerciale 2'!$A$1:$E$70</definedName>
    <definedName name="_xlnm.Print_Area" localSheetId="3">'Bilan opération commerciale 3'!$A$1:$E$70</definedName>
    <definedName name="_xlnm.Print_Area" localSheetId="4">'Bilan opération commerciale 4'!$A$1:$E$70</definedName>
    <definedName name="_xlnm.Print_Area" localSheetId="5">'Bilan opération commerciale 5'!$A$1:$E$70</definedName>
  </definedNames>
  <calcPr calcId="191029"/>
</workbook>
</file>

<file path=xl/calcChain.xml><?xml version="1.0" encoding="utf-8"?>
<calcChain xmlns="http://schemas.openxmlformats.org/spreadsheetml/2006/main">
  <c r="D82" i="52" l="1"/>
  <c r="E77" i="52"/>
  <c r="E66" i="52"/>
  <c r="B59" i="52"/>
  <c r="B66" i="52" s="1"/>
  <c r="E58" i="52"/>
  <c r="B56" i="52"/>
  <c r="B70" i="52" s="1"/>
  <c r="D47" i="52"/>
  <c r="D37" i="52"/>
  <c r="E35" i="52" s="1"/>
  <c r="C37" i="52"/>
  <c r="B37" i="52"/>
  <c r="C36" i="52"/>
  <c r="C35" i="52"/>
  <c r="C34" i="52"/>
  <c r="E33" i="52"/>
  <c r="C33" i="52"/>
  <c r="C32" i="52"/>
  <c r="C31" i="52"/>
  <c r="C30" i="52"/>
  <c r="D25" i="52"/>
  <c r="E24" i="52" s="1"/>
  <c r="D72" i="52" s="1"/>
  <c r="D24" i="52"/>
  <c r="F82" i="51"/>
  <c r="E82" i="51"/>
  <c r="E77" i="51"/>
  <c r="E66" i="51"/>
  <c r="B59" i="51"/>
  <c r="B66" i="51" s="1"/>
  <c r="E58" i="51"/>
  <c r="B56" i="51"/>
  <c r="B70" i="51" s="1"/>
  <c r="D47" i="51"/>
  <c r="D37" i="51"/>
  <c r="E35" i="51" s="1"/>
  <c r="B37" i="51"/>
  <c r="C35" i="51" s="1"/>
  <c r="E36" i="51"/>
  <c r="E34" i="51"/>
  <c r="E33" i="51"/>
  <c r="C33" i="51"/>
  <c r="E32" i="51"/>
  <c r="E30" i="51"/>
  <c r="E37" i="51" s="1"/>
  <c r="D25" i="51"/>
  <c r="D24" i="51"/>
  <c r="E24" i="51" s="1"/>
  <c r="D72" i="51" s="1"/>
  <c r="E77" i="50"/>
  <c r="E66" i="50"/>
  <c r="B59" i="50"/>
  <c r="B66" i="50" s="1"/>
  <c r="E58" i="50"/>
  <c r="B56" i="50"/>
  <c r="B70" i="50" s="1"/>
  <c r="D47" i="50"/>
  <c r="D37" i="50"/>
  <c r="E35" i="50" s="1"/>
  <c r="C37" i="50"/>
  <c r="B37" i="50"/>
  <c r="C36" i="50" s="1"/>
  <c r="E36" i="50"/>
  <c r="C35" i="50"/>
  <c r="E34" i="50"/>
  <c r="C34" i="50"/>
  <c r="E33" i="50"/>
  <c r="C33" i="50"/>
  <c r="E32" i="50"/>
  <c r="C32" i="50"/>
  <c r="C31" i="50"/>
  <c r="E30" i="50"/>
  <c r="E37" i="50" s="1"/>
  <c r="C30" i="50"/>
  <c r="D25" i="50"/>
  <c r="D24" i="50"/>
  <c r="E24" i="50" s="1"/>
  <c r="D72" i="50" s="1"/>
  <c r="G82" i="49"/>
  <c r="F82" i="49"/>
  <c r="E82" i="49"/>
  <c r="E77" i="49"/>
  <c r="I82" i="49" s="1"/>
  <c r="E66" i="49"/>
  <c r="B59" i="49"/>
  <c r="B66" i="49" s="1"/>
  <c r="E58" i="49"/>
  <c r="B56" i="49"/>
  <c r="B70" i="49" s="1"/>
  <c r="D47" i="49"/>
  <c r="D82" i="49" s="1"/>
  <c r="D37" i="49"/>
  <c r="E35" i="49" s="1"/>
  <c r="B37" i="49"/>
  <c r="C36" i="49" s="1"/>
  <c r="E36" i="49"/>
  <c r="E33" i="49"/>
  <c r="C33" i="49"/>
  <c r="E32" i="49"/>
  <c r="D25" i="49"/>
  <c r="D24" i="49"/>
  <c r="E24" i="49" s="1"/>
  <c r="D72" i="49" s="1"/>
  <c r="E77" i="16"/>
  <c r="E56" i="52" l="1"/>
  <c r="E32" i="52"/>
  <c r="E36" i="52"/>
  <c r="E82" i="52"/>
  <c r="F82" i="52"/>
  <c r="G82" i="52"/>
  <c r="H82" i="52"/>
  <c r="E30" i="52"/>
  <c r="E37" i="52" s="1"/>
  <c r="E34" i="52"/>
  <c r="I82" i="52"/>
  <c r="B82" i="52"/>
  <c r="J82" i="52"/>
  <c r="K82" i="52" s="1"/>
  <c r="E31" i="52"/>
  <c r="C82" i="52"/>
  <c r="K82" i="51"/>
  <c r="E56" i="51"/>
  <c r="C32" i="51"/>
  <c r="C36" i="51"/>
  <c r="D82" i="51"/>
  <c r="C37" i="51"/>
  <c r="G82" i="51"/>
  <c r="C30" i="51"/>
  <c r="C34" i="51"/>
  <c r="H82" i="51"/>
  <c r="I82" i="51"/>
  <c r="C31" i="51"/>
  <c r="B82" i="51"/>
  <c r="J82" i="51"/>
  <c r="E31" i="51"/>
  <c r="C82" i="51"/>
  <c r="K82" i="50"/>
  <c r="E56" i="50"/>
  <c r="B82" i="50"/>
  <c r="D82" i="50"/>
  <c r="I82" i="50"/>
  <c r="E82" i="50"/>
  <c r="F82" i="50"/>
  <c r="G82" i="50"/>
  <c r="H82" i="50"/>
  <c r="J82" i="50"/>
  <c r="E31" i="50"/>
  <c r="C82" i="50"/>
  <c r="E56" i="49"/>
  <c r="C37" i="49"/>
  <c r="C30" i="49"/>
  <c r="C34" i="49"/>
  <c r="H82" i="49"/>
  <c r="E30" i="49"/>
  <c r="E37" i="49" s="1"/>
  <c r="E34" i="49"/>
  <c r="C31" i="49"/>
  <c r="C35" i="49"/>
  <c r="B82" i="49"/>
  <c r="J82" i="49"/>
  <c r="E31" i="49"/>
  <c r="C82" i="49"/>
  <c r="K82" i="49"/>
  <c r="C32" i="49"/>
  <c r="B37" i="16"/>
  <c r="C33" i="16" s="1"/>
  <c r="G54" i="48"/>
  <c r="F54" i="48"/>
  <c r="B37" i="48"/>
  <c r="C33" i="48" s="1"/>
  <c r="D25" i="48"/>
  <c r="D24" i="48"/>
  <c r="E57" i="52" l="1"/>
  <c r="E69" i="52" s="1"/>
  <c r="E69" i="51"/>
  <c r="E57" i="51"/>
  <c r="E69" i="50"/>
  <c r="E57" i="50"/>
  <c r="E57" i="49"/>
  <c r="E69" i="49"/>
  <c r="C31" i="16"/>
  <c r="C32" i="16"/>
  <c r="C35" i="16"/>
  <c r="C36" i="16"/>
  <c r="C30" i="16"/>
  <c r="C37" i="16"/>
  <c r="C34" i="16"/>
  <c r="D37" i="16"/>
  <c r="C31" i="48"/>
  <c r="C32" i="48"/>
  <c r="C36" i="48"/>
  <c r="C35" i="48"/>
  <c r="E24" i="48"/>
  <c r="C30" i="48"/>
  <c r="C37" i="48"/>
  <c r="C34" i="48"/>
  <c r="D37" i="48"/>
  <c r="E30" i="48" s="1"/>
  <c r="E70" i="52" l="1"/>
  <c r="E72" i="52"/>
  <c r="A82" i="52"/>
  <c r="D74" i="52" s="1"/>
  <c r="E72" i="51"/>
  <c r="E70" i="51"/>
  <c r="A82" i="51"/>
  <c r="D74" i="51" s="1"/>
  <c r="E72" i="50"/>
  <c r="A82" i="50"/>
  <c r="D74" i="50" s="1"/>
  <c r="E70" i="50"/>
  <c r="E72" i="49"/>
  <c r="E70" i="49"/>
  <c r="A82" i="49"/>
  <c r="D74" i="49" s="1"/>
  <c r="E34" i="16"/>
  <c r="E32" i="16"/>
  <c r="E33" i="16"/>
  <c r="E36" i="16"/>
  <c r="E31" i="16"/>
  <c r="E35" i="16"/>
  <c r="E30" i="16"/>
  <c r="E34" i="48"/>
  <c r="E36" i="48"/>
  <c r="E33" i="48"/>
  <c r="E35" i="48"/>
  <c r="E32" i="48"/>
  <c r="E31" i="48"/>
  <c r="B59" i="16"/>
  <c r="E37" i="16" l="1"/>
  <c r="E37" i="48"/>
  <c r="G49" i="48"/>
  <c r="G48" i="48"/>
  <c r="G47" i="48"/>
  <c r="G51" i="48"/>
  <c r="G50" i="48"/>
  <c r="G52" i="48"/>
  <c r="G53" i="48"/>
  <c r="D25" i="16"/>
  <c r="D24" i="16"/>
  <c r="E24" i="16" s="1"/>
  <c r="B48" i="48"/>
  <c r="F46" i="48"/>
  <c r="B45" i="48"/>
  <c r="C55" i="48" l="1"/>
  <c r="C54" i="48"/>
  <c r="C53" i="48"/>
  <c r="C52" i="48"/>
  <c r="B57" i="48"/>
  <c r="B58" i="48" s="1"/>
  <c r="F44" i="48" s="1"/>
  <c r="F57" i="48" s="1"/>
  <c r="C46" i="48"/>
  <c r="C56" i="48"/>
  <c r="C44" i="48"/>
  <c r="C51" i="48"/>
  <c r="C50" i="48"/>
  <c r="C47" i="48"/>
  <c r="C49" i="48"/>
  <c r="E61" i="48"/>
  <c r="C48" i="48" l="1"/>
  <c r="G46" i="48"/>
  <c r="C45" i="48"/>
  <c r="F58" i="48"/>
  <c r="D47" i="16"/>
  <c r="H82" i="16" l="1"/>
  <c r="I82" i="16"/>
  <c r="D82" i="16"/>
  <c r="B82" i="16"/>
  <c r="F82" i="16"/>
  <c r="E82" i="16"/>
  <c r="C82" i="16"/>
  <c r="J82" i="16"/>
  <c r="K82" i="16" s="1"/>
  <c r="G82" i="16"/>
  <c r="C57" i="48"/>
  <c r="C58" i="48" s="1"/>
  <c r="G44" i="48" s="1"/>
  <c r="F61" i="48"/>
  <c r="D72" i="16"/>
  <c r="G45" i="48" l="1"/>
  <c r="G57" i="48" s="1"/>
  <c r="E66" i="16"/>
  <c r="E58" i="16"/>
  <c r="B56" i="16"/>
  <c r="G58" i="48" l="1"/>
  <c r="B66" i="16"/>
  <c r="B70" i="16" l="1"/>
  <c r="E56" i="16" l="1"/>
  <c r="E57" i="16" l="1"/>
  <c r="E69" i="16" s="1"/>
  <c r="A82" i="16" s="1"/>
  <c r="E72" i="16" l="1"/>
  <c r="D74" i="16"/>
  <c r="E70" i="16"/>
</calcChain>
</file>

<file path=xl/sharedStrings.xml><?xml version="1.0" encoding="utf-8"?>
<sst xmlns="http://schemas.openxmlformats.org/spreadsheetml/2006/main" count="566" uniqueCount="115">
  <si>
    <t>Maîtrise foncière</t>
  </si>
  <si>
    <t>Mise en exploitation</t>
  </si>
  <si>
    <t>Total</t>
  </si>
  <si>
    <t>Surface louée totale (m² SDP)</t>
  </si>
  <si>
    <t>Subvention maximale par m²</t>
  </si>
  <si>
    <t>Sous-total</t>
  </si>
  <si>
    <t>CALENDRIER PREVISIONNEL (si connu)</t>
  </si>
  <si>
    <t>Démarrage des travaux</t>
  </si>
  <si>
    <t>A renseigner en trimestre</t>
  </si>
  <si>
    <t>Type d'immobilier à vocation économique</t>
  </si>
  <si>
    <t>Montant du loyer facial annuel de l'immobilier (Euros/an/m²)</t>
  </si>
  <si>
    <t>Montant du loyer facial annuel total</t>
  </si>
  <si>
    <t>Locaux commerciaux</t>
  </si>
  <si>
    <t>Autres</t>
  </si>
  <si>
    <t>Code Postal</t>
  </si>
  <si>
    <t>Commune(s)</t>
  </si>
  <si>
    <t>MONTANT MAXIMAL DE LA SUBVENTION (sur la base du programme prévisionnel)</t>
  </si>
  <si>
    <t>HT</t>
  </si>
  <si>
    <t>Prix de revient hors marge / Dépenses</t>
  </si>
  <si>
    <t>Financement / Recettes</t>
  </si>
  <si>
    <t xml:space="preserve">Analyse du site, études et prestations nécessaires à l'opération </t>
  </si>
  <si>
    <t>Valorisation des opérations</t>
  </si>
  <si>
    <t xml:space="preserve">Maîtrise foncière : </t>
  </si>
  <si>
    <r>
      <t xml:space="preserve">Assiette subventionnable du programme d'intervention prévisionnel </t>
    </r>
    <r>
      <rPr>
        <b/>
        <sz val="10"/>
        <rFont val="Arial"/>
        <family val="2"/>
      </rPr>
      <t xml:space="preserve">(déficit d'opération)  </t>
    </r>
  </si>
  <si>
    <t>Acquisitions des terrains et immeubles et frais sur acquisitions</t>
  </si>
  <si>
    <t>Montant maximum de la subvention avant prise en compte des autres subventions et recettes</t>
  </si>
  <si>
    <t>Frais de transfert, indemnités d'expropriation et d'éviction</t>
  </si>
  <si>
    <t xml:space="preserve">Subventions connues ou à rechercher autres que celle demandée au titre du fonds RLA : </t>
  </si>
  <si>
    <t>Travaux qui concourent directement à l'opération</t>
  </si>
  <si>
    <t xml:space="preserve">          - ANRU</t>
  </si>
  <si>
    <t>Honoraires techniques  liés aux travaux</t>
  </si>
  <si>
    <t xml:space="preserve">          - Région</t>
  </si>
  <si>
    <t>Rémunération de la conduite d'opération</t>
  </si>
  <si>
    <t xml:space="preserve">          - Département</t>
  </si>
  <si>
    <t xml:space="preserve">          - FEDER</t>
  </si>
  <si>
    <t xml:space="preserve">          - EPCI</t>
  </si>
  <si>
    <t xml:space="preserve">          - Ville</t>
  </si>
  <si>
    <t xml:space="preserve">          - Autres</t>
  </si>
  <si>
    <t xml:space="preserve">Autres recettes </t>
  </si>
  <si>
    <t xml:space="preserve">Cessions foncières ou immobilières liées à l'opération </t>
  </si>
  <si>
    <t>Fonds propres complémentaires</t>
  </si>
  <si>
    <t>Montant de subvention demandée au titre du FONDS RLA</t>
  </si>
  <si>
    <t>Total des dépenses</t>
  </si>
  <si>
    <t>Total des recettes</t>
  </si>
  <si>
    <t>Montant maximal de la subvention</t>
  </si>
  <si>
    <t>N° d'opération</t>
  </si>
  <si>
    <t>dont travaux de restructuration et de réhabilitation</t>
  </si>
  <si>
    <t>ESTIMATION DES LOYERS</t>
  </si>
  <si>
    <t>LOCALISATION DE L'OPERATION</t>
  </si>
  <si>
    <t>DEMANDE DE SUBVENTION</t>
  </si>
  <si>
    <t>N°</t>
  </si>
  <si>
    <t>BILAN AMENAGEMENT - HT</t>
  </si>
  <si>
    <t>TOTAL</t>
  </si>
  <si>
    <t>Commerce</t>
  </si>
  <si>
    <t>PLAN DE TRANSFORMATION DES ZONES COMMERCIALES</t>
  </si>
  <si>
    <t>Type de foncier</t>
  </si>
  <si>
    <t>Bâti</t>
  </si>
  <si>
    <t>Non bâti</t>
  </si>
  <si>
    <t>Surface du programme commercial - m² surface foncière</t>
  </si>
  <si>
    <t>DESTINATIONS FONCIERES</t>
  </si>
  <si>
    <t>Types de destination</t>
  </si>
  <si>
    <t>Logements</t>
  </si>
  <si>
    <t>Commerces</t>
  </si>
  <si>
    <t>Equipements</t>
  </si>
  <si>
    <t>Industrie</t>
  </si>
  <si>
    <t>Renaturation</t>
  </si>
  <si>
    <t>Espaces publics</t>
  </si>
  <si>
    <t>Surface totale (m² surface foncière)</t>
  </si>
  <si>
    <t>%</t>
  </si>
  <si>
    <t>Archéologie préventive</t>
  </si>
  <si>
    <t>Déconstruction</t>
  </si>
  <si>
    <t>Désamiantage et déplombage</t>
  </si>
  <si>
    <t>Dépollution des sols</t>
  </si>
  <si>
    <t>Autres frais de remise en état</t>
  </si>
  <si>
    <t>Travaux d'infrastructures</t>
  </si>
  <si>
    <t>Construction de superstructures</t>
  </si>
  <si>
    <t>Montant de subvention demandée au titre du Fonds de transformation des zones commerciales</t>
  </si>
  <si>
    <t>BILAN PREVISIONNEL - Opération commerciale 1</t>
  </si>
  <si>
    <t>Acquisitions des terrains et bâtiments aménagés</t>
  </si>
  <si>
    <t xml:space="preserve">dont travaux de construction </t>
  </si>
  <si>
    <t>dont travaux de création de stationnements</t>
  </si>
  <si>
    <t>dont travaux VRD complémentaires</t>
  </si>
  <si>
    <t>dont travaux d'aménagement extérieur</t>
  </si>
  <si>
    <t>Surface utile de l'opération commerciale</t>
  </si>
  <si>
    <t>Montant maximum de la subvention pour le foncier ccommercial</t>
  </si>
  <si>
    <t>Taux de rentabilité interne (TRI) prévisionnel du programme</t>
  </si>
  <si>
    <t>Vacance structurelle</t>
  </si>
  <si>
    <t>Hono de gestion</t>
  </si>
  <si>
    <t>Impayés définitifs</t>
  </si>
  <si>
    <t>Provisions travaux - 6 €/m²</t>
  </si>
  <si>
    <t>Inflation</t>
  </si>
  <si>
    <t>Taux de rendement brut attendu sur 10 ans</t>
  </si>
  <si>
    <t>Contrôle de cohérence dans le cadre de l'instruction afin de vérifier que la rémunération est conforme à une valeur de marché</t>
  </si>
  <si>
    <t>Nom</t>
  </si>
  <si>
    <t>N° de Siret</t>
  </si>
  <si>
    <t>Adresse (du siège)</t>
  </si>
  <si>
    <t>Ville</t>
  </si>
  <si>
    <t>Forme juridique</t>
  </si>
  <si>
    <t>Famille de tiers</t>
  </si>
  <si>
    <t>Nom/prénom du représentant légal</t>
  </si>
  <si>
    <t>Fonction</t>
  </si>
  <si>
    <t>Nom/prénom du référent</t>
  </si>
  <si>
    <t>Tél.</t>
  </si>
  <si>
    <t>Mail</t>
  </si>
  <si>
    <t>PORTEUR DE PROJET - OPERATION D'AMENAGEMENT</t>
  </si>
  <si>
    <t>MAÎTRE D'OUVRAGE DE L'OPERATION COMMERCIALE 1</t>
  </si>
  <si>
    <t>MAÎTRE D'OUVRAGE DE L'OPERATION COMMERCIALE 2</t>
  </si>
  <si>
    <t>BILAN PREVISIONNEL - Opération commerciale 2</t>
  </si>
  <si>
    <t>MAÎTRE D'OUVRAGE DE L'OPERATION COMMERCIALE 3</t>
  </si>
  <si>
    <t>BILAN PREVISIONNEL - Opération commerciale 3</t>
  </si>
  <si>
    <t>MAÎTRE D'OUVRAGE DE L'OPERATION COMMERCIALE 4</t>
  </si>
  <si>
    <t>BILAN PREVISIONNEL - Opération commerciale 4</t>
  </si>
  <si>
    <t>MAÎTRE D'OUVRAGE DE L'OPERATION COMMERCIALE 5</t>
  </si>
  <si>
    <t>BILAN PREVISIONNEL - Opération commerciale 5</t>
  </si>
  <si>
    <t>Surface utile de(s) l'opération(s) commerciale(s)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</si>
</sst>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,##0&quot; m²&quot;"/>
    <numFmt numFmtId="166" formatCode="#,##0\ &quot;€&quot;"/>
    <numFmt numFmtId="167" formatCode="0_ ;\-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13778"/>
      <name val="Arial"/>
      <family val="2"/>
    </font>
    <font>
      <b/>
      <sz val="12"/>
      <color rgb="FF39837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rgb="FF002060"/>
      <name val="Marianne"/>
      <family val="3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98373"/>
        <bgColor indexed="64"/>
      </patternFill>
    </fill>
    <fill>
      <patternFill patternType="solid">
        <fgColor rgb="FFF2CB27"/>
        <bgColor indexed="64"/>
      </patternFill>
    </fill>
    <fill>
      <patternFill patternType="solid">
        <fgColor rgb="FF616DA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/>
    <xf numFmtId="0" fontId="2" fillId="0" borderId="0" xfId="0" applyFont="1"/>
    <xf numFmtId="0" fontId="5" fillId="2" borderId="0" xfId="0" applyFont="1" applyFill="1"/>
    <xf numFmtId="0" fontId="6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64" fontId="2" fillId="0" borderId="1" xfId="1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7" fillId="3" borderId="1" xfId="0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11" fillId="0" borderId="0" xfId="2" applyFont="1" applyAlignment="1" applyProtection="1">
      <alignment vertical="center" wrapText="1"/>
    </xf>
    <xf numFmtId="166" fontId="9" fillId="0" borderId="0" xfId="1" applyNumberFormat="1" applyFont="1" applyAlignment="1" applyProtection="1">
      <alignment vertical="center"/>
    </xf>
    <xf numFmtId="166" fontId="11" fillId="0" borderId="0" xfId="2" applyNumberFormat="1" applyFont="1" applyAlignment="1" applyProtection="1">
      <alignment vertical="center"/>
    </xf>
    <xf numFmtId="166" fontId="9" fillId="0" borderId="0" xfId="1" applyNumberFormat="1" applyFont="1" applyBorder="1" applyAlignment="1" applyProtection="1">
      <alignment horizontal="center" vertical="center"/>
    </xf>
    <xf numFmtId="166" fontId="9" fillId="0" borderId="0" xfId="2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 wrapText="1"/>
    </xf>
    <xf numFmtId="166" fontId="9" fillId="0" borderId="0" xfId="1" applyNumberFormat="1" applyFont="1" applyBorder="1" applyAlignment="1" applyProtection="1">
      <alignment vertical="center"/>
    </xf>
    <xf numFmtId="0" fontId="9" fillId="0" borderId="0" xfId="2" applyFont="1" applyBorder="1" applyAlignment="1" applyProtection="1">
      <alignment horizontal="center" vertical="center" wrapText="1"/>
    </xf>
    <xf numFmtId="166" fontId="11" fillId="0" borderId="0" xfId="2" applyNumberFormat="1" applyFont="1" applyBorder="1" applyAlignment="1" applyProtection="1">
      <alignment vertical="center"/>
    </xf>
    <xf numFmtId="0" fontId="11" fillId="5" borderId="9" xfId="2" applyFont="1" applyFill="1" applyBorder="1" applyAlignment="1" applyProtection="1">
      <alignment horizontal="left" vertical="center" wrapText="1"/>
    </xf>
    <xf numFmtId="166" fontId="11" fillId="5" borderId="1" xfId="1" applyNumberFormat="1" applyFont="1" applyFill="1" applyBorder="1" applyAlignment="1" applyProtection="1">
      <alignment vertical="center"/>
    </xf>
    <xf numFmtId="166" fontId="11" fillId="6" borderId="1" xfId="3" applyNumberFormat="1" applyFont="1" applyFill="1" applyBorder="1" applyAlignment="1" applyProtection="1">
      <alignment vertical="center"/>
    </xf>
    <xf numFmtId="0" fontId="11" fillId="5" borderId="10" xfId="2" applyFont="1" applyFill="1" applyBorder="1" applyAlignment="1" applyProtection="1">
      <alignment horizontal="left" vertical="center" wrapText="1"/>
    </xf>
    <xf numFmtId="166" fontId="11" fillId="5" borderId="7" xfId="1" applyNumberFormat="1" applyFont="1" applyFill="1" applyBorder="1" applyAlignment="1" applyProtection="1">
      <alignment vertical="center"/>
    </xf>
    <xf numFmtId="166" fontId="9" fillId="7" borderId="1" xfId="3" applyNumberFormat="1" applyFont="1" applyFill="1" applyBorder="1" applyAlignment="1" applyProtection="1">
      <alignment vertical="center"/>
    </xf>
    <xf numFmtId="166" fontId="11" fillId="6" borderId="17" xfId="3" applyNumberFormat="1" applyFont="1" applyFill="1" applyBorder="1" applyAlignment="1" applyProtection="1">
      <alignment vertical="center"/>
    </xf>
    <xf numFmtId="166" fontId="11" fillId="0" borderId="6" xfId="3" applyNumberFormat="1" applyFont="1" applyBorder="1" applyAlignment="1" applyProtection="1">
      <alignment vertical="center"/>
    </xf>
    <xf numFmtId="0" fontId="11" fillId="0" borderId="8" xfId="2" applyFont="1" applyBorder="1" applyAlignment="1" applyProtection="1">
      <alignment vertical="center" wrapText="1"/>
    </xf>
    <xf numFmtId="0" fontId="9" fillId="0" borderId="8" xfId="2" applyFont="1" applyBorder="1" applyAlignment="1" applyProtection="1">
      <alignment horizontal="left" vertical="center" wrapText="1"/>
    </xf>
    <xf numFmtId="166" fontId="11" fillId="0" borderId="5" xfId="3" applyNumberFormat="1" applyFont="1" applyBorder="1" applyAlignment="1" applyProtection="1">
      <alignment vertical="center"/>
    </xf>
    <xf numFmtId="0" fontId="9" fillId="7" borderId="1" xfId="2" applyFont="1" applyFill="1" applyBorder="1" applyAlignment="1" applyProtection="1">
      <alignment horizontal="right" vertical="center" wrapText="1"/>
    </xf>
    <xf numFmtId="164" fontId="5" fillId="2" borderId="1" xfId="1" applyNumberFormat="1" applyFont="1" applyFill="1" applyBorder="1" applyAlignment="1">
      <alignment vertical="center"/>
    </xf>
    <xf numFmtId="164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13" fillId="0" borderId="11" xfId="2" applyFont="1" applyBorder="1" applyAlignment="1" applyProtection="1">
      <alignment horizontal="justify" vertical="center" wrapText="1"/>
    </xf>
    <xf numFmtId="0" fontId="13" fillId="0" borderId="8" xfId="2" applyFont="1" applyBorder="1" applyAlignment="1" applyProtection="1">
      <alignment horizontal="left" vertical="center" wrapText="1"/>
    </xf>
    <xf numFmtId="0" fontId="13" fillId="0" borderId="13" xfId="2" applyFont="1" applyBorder="1" applyAlignment="1" applyProtection="1">
      <alignment horizontal="justify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5" fillId="0" borderId="0" xfId="0" applyFont="1"/>
    <xf numFmtId="166" fontId="11" fillId="8" borderId="1" xfId="1" applyNumberFormat="1" applyFont="1" applyFill="1" applyBorder="1" applyAlignment="1" applyProtection="1">
      <alignment vertical="center"/>
    </xf>
    <xf numFmtId="166" fontId="13" fillId="8" borderId="12" xfId="1" applyNumberFormat="1" applyFont="1" applyFill="1" applyBorder="1" applyAlignment="1" applyProtection="1">
      <alignment vertical="center"/>
    </xf>
    <xf numFmtId="166" fontId="13" fillId="8" borderId="14" xfId="1" applyNumberFormat="1" applyFont="1" applyFill="1" applyBorder="1" applyAlignment="1" applyProtection="1">
      <alignment vertical="center"/>
    </xf>
    <xf numFmtId="166" fontId="13" fillId="8" borderId="14" xfId="3" applyNumberFormat="1" applyFont="1" applyFill="1" applyBorder="1" applyAlignment="1" applyProtection="1">
      <alignment vertical="center"/>
    </xf>
    <xf numFmtId="166" fontId="11" fillId="8" borderId="1" xfId="3" applyNumberFormat="1" applyFont="1" applyFill="1" applyBorder="1" applyAlignment="1" applyProtection="1">
      <alignment vertical="center"/>
    </xf>
    <xf numFmtId="166" fontId="11" fillId="8" borderId="12" xfId="3" applyNumberFormat="1" applyFont="1" applyFill="1" applyBorder="1" applyAlignment="1" applyProtection="1">
      <alignment vertical="center"/>
    </xf>
    <xf numFmtId="166" fontId="11" fillId="8" borderId="14" xfId="3" applyNumberFormat="1" applyFont="1" applyFill="1" applyBorder="1" applyAlignment="1" applyProtection="1">
      <alignment vertical="center"/>
    </xf>
    <xf numFmtId="166" fontId="9" fillId="8" borderId="12" xfId="3" applyNumberFormat="1" applyFont="1" applyFill="1" applyBorder="1" applyAlignment="1" applyProtection="1">
      <alignment vertical="center"/>
    </xf>
    <xf numFmtId="166" fontId="9" fillId="8" borderId="22" xfId="3" applyNumberFormat="1" applyFont="1" applyFill="1" applyBorder="1" applyAlignment="1" applyProtection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64" fontId="2" fillId="8" borderId="1" xfId="1" applyNumberFormat="1" applyFont="1" applyFill="1" applyBorder="1" applyAlignment="1">
      <alignment horizontal="left"/>
    </xf>
    <xf numFmtId="164" fontId="2" fillId="8" borderId="1" xfId="0" applyNumberFormat="1" applyFont="1" applyFill="1" applyBorder="1" applyAlignment="1">
      <alignment horizontal="left"/>
    </xf>
    <xf numFmtId="165" fontId="2" fillId="8" borderId="1" xfId="1" applyNumberFormat="1" applyFont="1" applyFill="1" applyBorder="1" applyAlignment="1">
      <alignment horizontal="center" vertical="center"/>
    </xf>
    <xf numFmtId="164" fontId="2" fillId="8" borderId="1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wrapText="1"/>
    </xf>
    <xf numFmtId="0" fontId="4" fillId="8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10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11" fillId="6" borderId="15" xfId="2" applyFont="1" applyFill="1" applyBorder="1" applyAlignment="1" applyProtection="1">
      <alignment horizontal="left" vertical="center" wrapText="1"/>
    </xf>
    <xf numFmtId="0" fontId="11" fillId="6" borderId="16" xfId="2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6" fontId="11" fillId="9" borderId="1" xfId="1" applyNumberFormat="1" applyFont="1" applyFill="1" applyBorder="1" applyAlignment="1" applyProtection="1">
      <alignment vertical="center"/>
    </xf>
    <xf numFmtId="166" fontId="13" fillId="9" borderId="12" xfId="1" applyNumberFormat="1" applyFont="1" applyFill="1" applyBorder="1" applyAlignment="1" applyProtection="1">
      <alignment vertical="center"/>
    </xf>
    <xf numFmtId="166" fontId="13" fillId="9" borderId="14" xfId="3" applyNumberFormat="1" applyFont="1" applyFill="1" applyBorder="1" applyAlignment="1" applyProtection="1">
      <alignment vertical="center"/>
    </xf>
    <xf numFmtId="0" fontId="6" fillId="0" borderId="0" xfId="0" applyFont="1" applyFill="1"/>
    <xf numFmtId="9" fontId="2" fillId="8" borderId="2" xfId="1" applyNumberFormat="1" applyFont="1" applyFill="1" applyBorder="1" applyAlignment="1">
      <alignment horizontal="left" vertical="center"/>
    </xf>
    <xf numFmtId="9" fontId="2" fillId="4" borderId="1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left" vertical="center"/>
    </xf>
    <xf numFmtId="164" fontId="5" fillId="2" borderId="3" xfId="1" applyNumberFormat="1" applyFont="1" applyFill="1" applyBorder="1" applyAlignment="1">
      <alignment horizontal="left" vertical="center"/>
    </xf>
    <xf numFmtId="164" fontId="5" fillId="2" borderId="4" xfId="1" applyNumberFormat="1" applyFont="1" applyFill="1" applyBorder="1" applyAlignment="1">
      <alignment horizontal="left" vertical="center"/>
    </xf>
    <xf numFmtId="165" fontId="2" fillId="8" borderId="2" xfId="1" applyNumberFormat="1" applyFont="1" applyFill="1" applyBorder="1" applyAlignment="1">
      <alignment horizontal="center" vertical="center"/>
    </xf>
    <xf numFmtId="9" fontId="2" fillId="8" borderId="1" xfId="1" applyNumberFormat="1" applyFont="1" applyFill="1" applyBorder="1" applyAlignment="1">
      <alignment horizontal="left" vertical="center"/>
    </xf>
    <xf numFmtId="166" fontId="2" fillId="0" borderId="0" xfId="0" applyNumberFormat="1" applyFont="1"/>
    <xf numFmtId="166" fontId="11" fillId="9" borderId="12" xfId="3" applyNumberFormat="1" applyFont="1" applyFill="1" applyBorder="1" applyAlignment="1" applyProtection="1">
      <alignment vertical="center"/>
    </xf>
    <xf numFmtId="164" fontId="5" fillId="2" borderId="8" xfId="1" applyNumberFormat="1" applyFont="1" applyFill="1" applyBorder="1" applyAlignment="1">
      <alignment vertical="center"/>
    </xf>
    <xf numFmtId="10" fontId="11" fillId="0" borderId="1" xfId="1" applyNumberFormat="1" applyFont="1" applyFill="1" applyBorder="1" applyAlignment="1">
      <alignment vertical="center"/>
    </xf>
    <xf numFmtId="0" fontId="15" fillId="0" borderId="1" xfId="0" applyFont="1" applyBorder="1"/>
    <xf numFmtId="0" fontId="2" fillId="3" borderId="1" xfId="0" applyFont="1" applyFill="1" applyBorder="1" applyAlignment="1">
      <alignment horizontal="left" vertical="center" wrapText="1"/>
    </xf>
    <xf numFmtId="9" fontId="16" fillId="0" borderId="1" xfId="0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vertical="center"/>
    </xf>
    <xf numFmtId="9" fontId="16" fillId="0" borderId="0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  <protection hidden="1"/>
    </xf>
    <xf numFmtId="0" fontId="18" fillId="0" borderId="0" xfId="0" applyFont="1"/>
    <xf numFmtId="0" fontId="13" fillId="0" borderId="1" xfId="0" applyFont="1" applyBorder="1" applyAlignment="1" applyProtection="1">
      <alignment horizontal="center" vertical="center"/>
      <protection hidden="1"/>
    </xf>
    <xf numFmtId="167" fontId="13" fillId="0" borderId="1" xfId="5" applyNumberFormat="1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1" fillId="0" borderId="23" xfId="2" applyFont="1" applyBorder="1" applyAlignment="1" applyProtection="1">
      <alignment horizontal="left" vertical="center" wrapText="1"/>
    </xf>
    <xf numFmtId="0" fontId="11" fillId="0" borderId="19" xfId="2" applyFont="1" applyBorder="1" applyAlignment="1" applyProtection="1">
      <alignment horizontal="left" vertical="center" wrapText="1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1" fillId="6" borderId="2" xfId="2" applyFont="1" applyFill="1" applyBorder="1" applyAlignment="1" applyProtection="1">
      <alignment horizontal="left" vertical="center" wrapText="1"/>
    </xf>
    <xf numFmtId="0" fontId="11" fillId="6" borderId="4" xfId="2" applyFont="1" applyFill="1" applyBorder="1" applyAlignment="1" applyProtection="1">
      <alignment horizontal="left" vertical="center" wrapText="1"/>
    </xf>
    <xf numFmtId="0" fontId="11" fillId="5" borderId="25" xfId="2" applyFont="1" applyFill="1" applyBorder="1" applyAlignment="1" applyProtection="1">
      <alignment horizontal="left" vertical="center" wrapText="1"/>
    </xf>
    <xf numFmtId="0" fontId="11" fillId="5" borderId="16" xfId="2" applyFont="1" applyFill="1" applyBorder="1" applyAlignment="1" applyProtection="1">
      <alignment horizontal="left" vertical="center" wrapText="1"/>
    </xf>
    <xf numFmtId="0" fontId="9" fillId="7" borderId="1" xfId="2" applyFont="1" applyFill="1" applyBorder="1" applyAlignment="1" applyProtection="1">
      <alignment horizontal="left" vertical="center" wrapText="1"/>
    </xf>
    <xf numFmtId="0" fontId="11" fillId="0" borderId="24" xfId="2" applyFont="1" applyBorder="1" applyAlignment="1" applyProtection="1">
      <alignment horizontal="left" vertical="center" wrapText="1"/>
    </xf>
    <xf numFmtId="0" fontId="11" fillId="0" borderId="21" xfId="2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left" vertical="center"/>
    </xf>
    <xf numFmtId="0" fontId="11" fillId="5" borderId="15" xfId="2" applyFont="1" applyFill="1" applyBorder="1" applyAlignment="1" applyProtection="1">
      <alignment horizontal="left" vertical="center" wrapText="1"/>
    </xf>
    <xf numFmtId="0" fontId="11" fillId="6" borderId="1" xfId="2" applyFont="1" applyFill="1" applyBorder="1" applyAlignment="1" applyProtection="1">
      <alignment horizontal="left" vertical="center" wrapText="1"/>
    </xf>
    <xf numFmtId="0" fontId="11" fillId="0" borderId="18" xfId="2" applyFont="1" applyBorder="1" applyAlignment="1" applyProtection="1">
      <alignment vertical="center" wrapText="1"/>
    </xf>
    <xf numFmtId="0" fontId="11" fillId="0" borderId="19" xfId="2" applyFont="1" applyBorder="1" applyAlignment="1" applyProtection="1">
      <alignment vertical="center" wrapText="1"/>
    </xf>
    <xf numFmtId="0" fontId="11" fillId="6" borderId="15" xfId="2" applyFont="1" applyFill="1" applyBorder="1" applyAlignment="1" applyProtection="1">
      <alignment horizontal="left" vertical="center" wrapText="1"/>
    </xf>
    <xf numFmtId="0" fontId="11" fillId="6" borderId="16" xfId="2" applyFont="1" applyFill="1" applyBorder="1" applyAlignment="1" applyProtection="1">
      <alignment horizontal="left" vertical="center" wrapText="1"/>
    </xf>
    <xf numFmtId="0" fontId="11" fillId="0" borderId="18" xfId="2" applyFont="1" applyBorder="1" applyAlignment="1" applyProtection="1">
      <alignment horizontal="left" vertical="center" wrapText="1"/>
    </xf>
    <xf numFmtId="0" fontId="11" fillId="0" borderId="0" xfId="2" applyFont="1" applyBorder="1" applyAlignment="1" applyProtection="1">
      <alignment horizontal="left" vertical="center" wrapText="1"/>
    </xf>
    <xf numFmtId="0" fontId="11" fillId="0" borderId="6" xfId="2" applyFont="1" applyBorder="1" applyAlignment="1" applyProtection="1">
      <alignment horizontal="left" vertical="center" wrapText="1"/>
    </xf>
    <xf numFmtId="0" fontId="11" fillId="0" borderId="20" xfId="2" applyFont="1" applyBorder="1" applyAlignment="1" applyProtection="1">
      <alignment vertical="center" wrapText="1"/>
    </xf>
    <xf numFmtId="0" fontId="11" fillId="0" borderId="21" xfId="2" applyFont="1" applyBorder="1" applyAlignment="1" applyProtection="1">
      <alignment vertical="center" wrapText="1"/>
    </xf>
  </cellXfs>
  <cellStyles count="6">
    <cellStyle name="Milliers" xfId="5" builtinId="3"/>
    <cellStyle name="Monétaire" xfId="1" builtinId="4"/>
    <cellStyle name="Monétaire 2" xfId="3" xr:uid="{00000000-0005-0000-0000-000001000000}"/>
    <cellStyle name="Normal" xfId="0" builtinId="0"/>
    <cellStyle name="Normal 4" xfId="2" xr:uid="{00000000-0005-0000-0000-000003000000}"/>
    <cellStyle name="Normal 7" xfId="4" xr:uid="{00000000-0005-0000-0000-000004000000}"/>
  </cellStyles>
  <dxfs count="17">
    <dxf>
      <font>
        <color rgb="FF9C0006"/>
      </font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98373"/>
      <color rgb="FF616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119591</xdr:rowOff>
    </xdr:from>
    <xdr:to>
      <xdr:col>1</xdr:col>
      <xdr:colOff>314325</xdr:colOff>
      <xdr:row>3</xdr:row>
      <xdr:rowOff>51894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77938B-2458-43C3-8E11-61E02F367F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119591"/>
          <a:ext cx="1898650" cy="703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119591</xdr:rowOff>
    </xdr:from>
    <xdr:to>
      <xdr:col>1</xdr:col>
      <xdr:colOff>314325</xdr:colOff>
      <xdr:row>3</xdr:row>
      <xdr:rowOff>51894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119591"/>
          <a:ext cx="1902883" cy="7048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119591</xdr:rowOff>
    </xdr:from>
    <xdr:to>
      <xdr:col>1</xdr:col>
      <xdr:colOff>314325</xdr:colOff>
      <xdr:row>3</xdr:row>
      <xdr:rowOff>51894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CAAD42B-0DBD-4E17-A1DA-EF61C555E8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119591"/>
          <a:ext cx="1898650" cy="703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119591</xdr:rowOff>
    </xdr:from>
    <xdr:to>
      <xdr:col>1</xdr:col>
      <xdr:colOff>314325</xdr:colOff>
      <xdr:row>3</xdr:row>
      <xdr:rowOff>51894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FA6A4ED-415C-4E90-9BAA-92BDA4EBC4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119591"/>
          <a:ext cx="1898650" cy="7038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119591</xdr:rowOff>
    </xdr:from>
    <xdr:to>
      <xdr:col>1</xdr:col>
      <xdr:colOff>314325</xdr:colOff>
      <xdr:row>3</xdr:row>
      <xdr:rowOff>51894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011F847-3BF7-4422-8BB0-F80BD87514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119591"/>
          <a:ext cx="1898650" cy="7038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119591</xdr:rowOff>
    </xdr:from>
    <xdr:to>
      <xdr:col>1</xdr:col>
      <xdr:colOff>314325</xdr:colOff>
      <xdr:row>3</xdr:row>
      <xdr:rowOff>51894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8CE858B-D14E-4580-BB74-1387A7FE96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119591"/>
          <a:ext cx="1898650" cy="703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topLeftCell="A22" zoomScale="90" zoomScaleNormal="90" workbookViewId="0">
      <selection activeCell="F47" sqref="F47"/>
    </sheetView>
  </sheetViews>
  <sheetFormatPr baseColWidth="10" defaultRowHeight="12.75" x14ac:dyDescent="0.2"/>
  <cols>
    <col min="1" max="1" width="26.28515625" style="2" customWidth="1"/>
    <col min="2" max="7" width="15.7109375" style="2" customWidth="1"/>
    <col min="8" max="16384" width="11.42578125" style="2"/>
  </cols>
  <sheetData>
    <row r="1" spans="1:7" x14ac:dyDescent="0.2">
      <c r="A1" s="1"/>
    </row>
    <row r="2" spans="1:7" ht="32.25" customHeight="1" x14ac:dyDescent="0.25">
      <c r="A2" s="1"/>
      <c r="D2" s="115" t="s">
        <v>54</v>
      </c>
      <c r="E2" s="115"/>
      <c r="F2" s="115"/>
      <c r="G2" s="72"/>
    </row>
    <row r="3" spans="1:7" ht="15.75" customHeight="1" x14ac:dyDescent="0.25">
      <c r="A3" s="1"/>
      <c r="D3" s="116" t="s">
        <v>49</v>
      </c>
      <c r="E3" s="116"/>
      <c r="F3" s="116"/>
      <c r="G3" s="73"/>
    </row>
    <row r="4" spans="1:7" ht="15.75" x14ac:dyDescent="0.25">
      <c r="A4" s="1"/>
      <c r="D4" s="68" t="s">
        <v>50</v>
      </c>
      <c r="E4" s="69"/>
      <c r="F4" s="68"/>
      <c r="G4" s="68"/>
    </row>
    <row r="5" spans="1:7" s="1" customFormat="1" ht="15.75" x14ac:dyDescent="0.25">
      <c r="D5" s="70"/>
      <c r="E5" s="70"/>
      <c r="F5" s="70"/>
      <c r="G5" s="70"/>
    </row>
    <row r="6" spans="1:7" x14ac:dyDescent="0.2">
      <c r="A6" s="3" t="s">
        <v>48</v>
      </c>
      <c r="B6" s="4"/>
      <c r="C6" s="4"/>
      <c r="D6" s="4"/>
      <c r="E6" s="4"/>
      <c r="F6" s="4"/>
      <c r="G6" s="85"/>
    </row>
    <row r="7" spans="1:7" x14ac:dyDescent="0.2">
      <c r="A7" s="117" t="s">
        <v>15</v>
      </c>
      <c r="B7" s="117"/>
      <c r="C7" s="117"/>
      <c r="D7" s="117"/>
      <c r="E7" s="45" t="s">
        <v>14</v>
      </c>
      <c r="F7" s="45" t="s">
        <v>45</v>
      </c>
      <c r="G7" s="77"/>
    </row>
    <row r="8" spans="1:7" x14ac:dyDescent="0.2">
      <c r="A8" s="118"/>
      <c r="B8" s="119"/>
      <c r="C8" s="119"/>
      <c r="D8" s="120"/>
      <c r="E8" s="62"/>
      <c r="F8" s="62"/>
      <c r="G8" s="79"/>
    </row>
    <row r="9" spans="1:7" ht="3.6" customHeight="1" x14ac:dyDescent="0.2"/>
    <row r="10" spans="1:7" customFormat="1" ht="15" x14ac:dyDescent="0.25">
      <c r="A10" s="3" t="s">
        <v>104</v>
      </c>
      <c r="B10" s="4"/>
      <c r="C10" s="4"/>
      <c r="D10" s="4"/>
      <c r="E10" s="85"/>
      <c r="F10" s="85"/>
    </row>
    <row r="11" spans="1:7" customFormat="1" ht="15" x14ac:dyDescent="0.25">
      <c r="A11" s="108" t="s">
        <v>93</v>
      </c>
      <c r="B11" s="112"/>
      <c r="C11" s="113"/>
      <c r="D11" s="114"/>
    </row>
    <row r="12" spans="1:7" customFormat="1" ht="15" x14ac:dyDescent="0.25">
      <c r="A12" s="108" t="s">
        <v>94</v>
      </c>
      <c r="B12" s="112"/>
      <c r="C12" s="113"/>
      <c r="D12" s="114"/>
    </row>
    <row r="13" spans="1:7" customFormat="1" ht="15" x14ac:dyDescent="0.25">
      <c r="A13" s="108" t="s">
        <v>95</v>
      </c>
      <c r="B13" s="112"/>
      <c r="C13" s="113"/>
      <c r="D13" s="114"/>
    </row>
    <row r="14" spans="1:7" customFormat="1" ht="15" x14ac:dyDescent="0.25">
      <c r="A14" s="108" t="s">
        <v>14</v>
      </c>
      <c r="B14" s="110"/>
      <c r="C14" s="108" t="s">
        <v>96</v>
      </c>
      <c r="D14" s="111"/>
    </row>
    <row r="15" spans="1:7" customFormat="1" ht="15" x14ac:dyDescent="0.25">
      <c r="A15" s="108" t="s">
        <v>97</v>
      </c>
      <c r="B15" s="110"/>
      <c r="C15" s="108" t="s">
        <v>98</v>
      </c>
      <c r="D15" s="111"/>
    </row>
    <row r="16" spans="1:7" customFormat="1" ht="25.5" x14ac:dyDescent="0.25">
      <c r="A16" s="109" t="s">
        <v>99</v>
      </c>
      <c r="B16" s="110"/>
      <c r="C16" s="108" t="s">
        <v>100</v>
      </c>
      <c r="D16" s="111"/>
    </row>
    <row r="17" spans="1:7" customFormat="1" ht="15" x14ac:dyDescent="0.25">
      <c r="A17" s="108" t="s">
        <v>101</v>
      </c>
      <c r="B17" s="110"/>
      <c r="C17" s="108" t="s">
        <v>100</v>
      </c>
      <c r="D17" s="111"/>
    </row>
    <row r="18" spans="1:7" customFormat="1" ht="15" x14ac:dyDescent="0.25">
      <c r="A18" s="108" t="s">
        <v>102</v>
      </c>
      <c r="B18" s="112"/>
      <c r="C18" s="113"/>
      <c r="D18" s="114"/>
    </row>
    <row r="19" spans="1:7" customFormat="1" ht="15" x14ac:dyDescent="0.25">
      <c r="A19" s="108" t="s">
        <v>103</v>
      </c>
      <c r="B19" s="112"/>
      <c r="C19" s="113"/>
      <c r="D19" s="114"/>
    </row>
    <row r="20" spans="1:7" ht="3.6" customHeight="1" x14ac:dyDescent="0.2"/>
    <row r="21" spans="1:7" x14ac:dyDescent="0.2">
      <c r="A21" s="3" t="s">
        <v>16</v>
      </c>
      <c r="B21" s="4"/>
      <c r="C21" s="4"/>
      <c r="D21" s="4"/>
      <c r="E21" s="4"/>
      <c r="F21" s="85"/>
      <c r="G21" s="85"/>
    </row>
    <row r="22" spans="1:7" ht="3.6" customHeight="1" x14ac:dyDescent="0.2"/>
    <row r="23" spans="1:7" s="8" customFormat="1" ht="51" x14ac:dyDescent="0.25">
      <c r="A23" s="6" t="s">
        <v>55</v>
      </c>
      <c r="B23" s="7" t="s">
        <v>58</v>
      </c>
      <c r="C23" s="7" t="s">
        <v>4</v>
      </c>
      <c r="D23" s="5" t="s">
        <v>5</v>
      </c>
      <c r="E23" s="5" t="s">
        <v>2</v>
      </c>
      <c r="G23" s="79"/>
    </row>
    <row r="24" spans="1:7" s="12" customFormat="1" x14ac:dyDescent="0.25">
      <c r="A24" s="44" t="s">
        <v>56</v>
      </c>
      <c r="B24" s="62"/>
      <c r="C24" s="17">
        <v>500</v>
      </c>
      <c r="D24" s="46">
        <f>B24*C24</f>
        <v>0</v>
      </c>
      <c r="E24" s="121">
        <f>D24+D25</f>
        <v>0</v>
      </c>
      <c r="G24" s="80"/>
    </row>
    <row r="25" spans="1:7" x14ac:dyDescent="0.2">
      <c r="A25" s="10" t="s">
        <v>57</v>
      </c>
      <c r="B25" s="63"/>
      <c r="C25" s="11">
        <v>100</v>
      </c>
      <c r="D25" s="9">
        <f>B25*C25</f>
        <v>0</v>
      </c>
      <c r="E25" s="122"/>
      <c r="G25" s="79"/>
    </row>
    <row r="26" spans="1:7" ht="3.6" customHeight="1" x14ac:dyDescent="0.2"/>
    <row r="27" spans="1:7" x14ac:dyDescent="0.2">
      <c r="A27" s="3" t="s">
        <v>59</v>
      </c>
      <c r="B27" s="4"/>
      <c r="C27" s="4"/>
      <c r="D27" s="4"/>
      <c r="E27" s="4"/>
      <c r="F27" s="85"/>
      <c r="G27" s="85"/>
    </row>
    <row r="28" spans="1:7" ht="3.6" customHeight="1" x14ac:dyDescent="0.2"/>
    <row r="29" spans="1:7" ht="53.25" customHeight="1" x14ac:dyDescent="0.2">
      <c r="A29" s="16" t="s">
        <v>60</v>
      </c>
      <c r="B29" s="7" t="s">
        <v>67</v>
      </c>
      <c r="C29" s="81" t="s">
        <v>68</v>
      </c>
      <c r="D29" s="81" t="s">
        <v>114</v>
      </c>
      <c r="E29" s="7" t="s">
        <v>68</v>
      </c>
    </row>
    <row r="30" spans="1:7" x14ac:dyDescent="0.2">
      <c r="A30" s="7" t="s">
        <v>61</v>
      </c>
      <c r="B30" s="66"/>
      <c r="C30" s="86" t="e">
        <f>B30/B$37</f>
        <v>#DIV/0!</v>
      </c>
      <c r="D30" s="91"/>
      <c r="E30" s="92" t="e">
        <f>D30/D$37</f>
        <v>#DIV/0!</v>
      </c>
    </row>
    <row r="31" spans="1:7" x14ac:dyDescent="0.2">
      <c r="A31" s="7" t="s">
        <v>62</v>
      </c>
      <c r="B31" s="66"/>
      <c r="C31" s="86" t="e">
        <f t="shared" ref="C31:C37" si="0">B31/B$37</f>
        <v>#DIV/0!</v>
      </c>
      <c r="D31" s="91"/>
      <c r="E31" s="92" t="e">
        <f t="shared" ref="E31:E36" si="1">D31/D$37</f>
        <v>#DIV/0!</v>
      </c>
    </row>
    <row r="32" spans="1:7" x14ac:dyDescent="0.2">
      <c r="A32" s="7" t="s">
        <v>63</v>
      </c>
      <c r="B32" s="66"/>
      <c r="C32" s="86" t="e">
        <f t="shared" si="0"/>
        <v>#DIV/0!</v>
      </c>
      <c r="D32" s="91"/>
      <c r="E32" s="92" t="e">
        <f t="shared" si="1"/>
        <v>#DIV/0!</v>
      </c>
    </row>
    <row r="33" spans="1:7" x14ac:dyDescent="0.2">
      <c r="A33" s="5" t="s">
        <v>64</v>
      </c>
      <c r="B33" s="66"/>
      <c r="C33" s="86" t="e">
        <f t="shared" si="0"/>
        <v>#DIV/0!</v>
      </c>
      <c r="D33" s="91"/>
      <c r="E33" s="92" t="e">
        <f t="shared" si="1"/>
        <v>#DIV/0!</v>
      </c>
    </row>
    <row r="34" spans="1:7" x14ac:dyDescent="0.2">
      <c r="A34" s="5" t="s">
        <v>65</v>
      </c>
      <c r="B34" s="66"/>
      <c r="C34" s="86" t="e">
        <f t="shared" si="0"/>
        <v>#DIV/0!</v>
      </c>
      <c r="D34" s="91"/>
      <c r="E34" s="92" t="e">
        <f t="shared" si="1"/>
        <v>#DIV/0!</v>
      </c>
    </row>
    <row r="35" spans="1:7" x14ac:dyDescent="0.2">
      <c r="A35" s="5" t="s">
        <v>66</v>
      </c>
      <c r="B35" s="66"/>
      <c r="C35" s="86" t="e">
        <f t="shared" si="0"/>
        <v>#DIV/0!</v>
      </c>
      <c r="D35" s="91"/>
      <c r="E35" s="92" t="e">
        <f t="shared" si="1"/>
        <v>#DIV/0!</v>
      </c>
    </row>
    <row r="36" spans="1:7" x14ac:dyDescent="0.2">
      <c r="A36" s="5" t="s">
        <v>13</v>
      </c>
      <c r="B36" s="66"/>
      <c r="C36" s="86" t="e">
        <f t="shared" si="0"/>
        <v>#DIV/0!</v>
      </c>
      <c r="D36" s="91"/>
      <c r="E36" s="92" t="e">
        <f t="shared" si="1"/>
        <v>#DIV/0!</v>
      </c>
    </row>
    <row r="37" spans="1:7" x14ac:dyDescent="0.2">
      <c r="A37" s="19" t="s">
        <v>2</v>
      </c>
      <c r="B37" s="20">
        <f>SUM(B30:B36)</f>
        <v>0</v>
      </c>
      <c r="C37" s="87" t="e">
        <f t="shared" si="0"/>
        <v>#DIV/0!</v>
      </c>
      <c r="D37" s="20">
        <f>SUM(D30:D36)</f>
        <v>0</v>
      </c>
      <c r="E37" s="87" t="e">
        <f>SUM(E30:E36)</f>
        <v>#DIV/0!</v>
      </c>
      <c r="F37" s="43"/>
      <c r="G37" s="43"/>
    </row>
    <row r="38" spans="1:7" ht="3.6" customHeight="1" x14ac:dyDescent="0.2"/>
    <row r="39" spans="1:7" ht="18" x14ac:dyDescent="0.25">
      <c r="A39" s="129" t="s">
        <v>51</v>
      </c>
      <c r="B39" s="129"/>
      <c r="C39" s="129"/>
      <c r="D39" s="129"/>
      <c r="E39" s="129"/>
      <c r="F39" s="129"/>
      <c r="G39" s="71"/>
    </row>
    <row r="40" spans="1:7" ht="3.6" customHeight="1" x14ac:dyDescent="0.2">
      <c r="A40" s="21"/>
      <c r="B40" s="22"/>
      <c r="C40" s="22"/>
      <c r="D40" s="21"/>
      <c r="E40" s="23"/>
    </row>
    <row r="41" spans="1:7" x14ac:dyDescent="0.2">
      <c r="A41" s="21"/>
      <c r="B41" s="24" t="s">
        <v>52</v>
      </c>
      <c r="C41" s="24" t="s">
        <v>53</v>
      </c>
      <c r="D41" s="21"/>
      <c r="F41" s="25" t="s">
        <v>52</v>
      </c>
      <c r="G41" s="25" t="s">
        <v>53</v>
      </c>
    </row>
    <row r="42" spans="1:7" x14ac:dyDescent="0.2">
      <c r="A42" s="130" t="s">
        <v>18</v>
      </c>
      <c r="B42" s="130"/>
      <c r="C42" s="74"/>
      <c r="D42" s="130" t="s">
        <v>19</v>
      </c>
      <c r="E42" s="130"/>
      <c r="F42" s="130"/>
      <c r="G42" s="74"/>
    </row>
    <row r="43" spans="1:7" ht="3.6" customHeight="1" x14ac:dyDescent="0.2">
      <c r="A43" s="26"/>
      <c r="B43" s="27"/>
      <c r="C43" s="27"/>
      <c r="D43" s="28"/>
      <c r="F43" s="29"/>
      <c r="G43" s="29"/>
    </row>
    <row r="44" spans="1:7" ht="22.5" customHeight="1" x14ac:dyDescent="0.2">
      <c r="A44" s="30" t="s">
        <v>20</v>
      </c>
      <c r="B44" s="53"/>
      <c r="C44" s="82" t="e">
        <f>B44*$C$31</f>
        <v>#DIV/0!</v>
      </c>
      <c r="D44" s="131" t="s">
        <v>23</v>
      </c>
      <c r="E44" s="132"/>
      <c r="F44" s="32">
        <f>B58</f>
        <v>0</v>
      </c>
      <c r="G44" s="32" t="e">
        <f>C58</f>
        <v>#DIV/0!</v>
      </c>
    </row>
    <row r="45" spans="1:7" ht="39" customHeight="1" x14ac:dyDescent="0.2">
      <c r="A45" s="33" t="s">
        <v>22</v>
      </c>
      <c r="B45" s="34">
        <f>SUM(B46:B47)</f>
        <v>0</v>
      </c>
      <c r="C45" s="34" t="e">
        <f>SUM(C46:C47)</f>
        <v>#DIV/0!</v>
      </c>
      <c r="D45" s="123" t="s">
        <v>84</v>
      </c>
      <c r="E45" s="124"/>
      <c r="F45" s="35"/>
      <c r="G45" s="35" t="e">
        <f>G44*50%</f>
        <v>#DIV/0!</v>
      </c>
    </row>
    <row r="46" spans="1:7" ht="22.5" customHeight="1" x14ac:dyDescent="0.2">
      <c r="A46" s="47" t="s">
        <v>24</v>
      </c>
      <c r="B46" s="54"/>
      <c r="C46" s="82" t="e">
        <f>B46*$C$31</f>
        <v>#DIV/0!</v>
      </c>
      <c r="D46" s="133" t="s">
        <v>27</v>
      </c>
      <c r="E46" s="134"/>
      <c r="F46" s="36">
        <f>SUM(F47:F53)</f>
        <v>0</v>
      </c>
      <c r="G46" s="36" t="e">
        <f>SUM(G47:G53)</f>
        <v>#DIV/0!</v>
      </c>
    </row>
    <row r="47" spans="1:7" ht="22.5" customHeight="1" x14ac:dyDescent="0.2">
      <c r="A47" s="49" t="s">
        <v>26</v>
      </c>
      <c r="B47" s="55"/>
      <c r="C47" s="82" t="e">
        <f>B47*$C$31</f>
        <v>#DIV/0!</v>
      </c>
      <c r="D47" s="127" t="s">
        <v>29</v>
      </c>
      <c r="E47" s="128"/>
      <c r="F47" s="58"/>
      <c r="G47" s="94" t="e">
        <f>F47*$C$31*E$31</f>
        <v>#DIV/0!</v>
      </c>
    </row>
    <row r="48" spans="1:7" ht="22.5" customHeight="1" x14ac:dyDescent="0.2">
      <c r="A48" s="30" t="s">
        <v>28</v>
      </c>
      <c r="B48" s="31">
        <f>SUM(B49:B55)</f>
        <v>0</v>
      </c>
      <c r="C48" s="31" t="e">
        <f>SUM(C49:C55)</f>
        <v>#DIV/0!</v>
      </c>
      <c r="D48" s="127" t="s">
        <v>31</v>
      </c>
      <c r="E48" s="128"/>
      <c r="F48" s="58"/>
      <c r="G48" s="94" t="e">
        <f t="shared" ref="G48:G53" si="2">F48*$C$31*E$31</f>
        <v>#DIV/0!</v>
      </c>
    </row>
    <row r="49" spans="1:8" ht="28.5" customHeight="1" x14ac:dyDescent="0.2">
      <c r="A49" s="47" t="s">
        <v>69</v>
      </c>
      <c r="B49" s="54"/>
      <c r="C49" s="83" t="e">
        <f>B49*$C$31</f>
        <v>#DIV/0!</v>
      </c>
      <c r="D49" s="127" t="s">
        <v>33</v>
      </c>
      <c r="E49" s="128"/>
      <c r="F49" s="58"/>
      <c r="G49" s="94" t="e">
        <f t="shared" si="2"/>
        <v>#DIV/0!</v>
      </c>
    </row>
    <row r="50" spans="1:8" ht="28.5" customHeight="1" x14ac:dyDescent="0.2">
      <c r="A50" s="47" t="s">
        <v>70</v>
      </c>
      <c r="B50" s="54"/>
      <c r="C50" s="83" t="e">
        <f t="shared" ref="C50:C56" si="3">B50*$C$31</f>
        <v>#DIV/0!</v>
      </c>
      <c r="D50" s="127" t="s">
        <v>34</v>
      </c>
      <c r="E50" s="128"/>
      <c r="F50" s="58"/>
      <c r="G50" s="94" t="e">
        <f t="shared" si="2"/>
        <v>#DIV/0!</v>
      </c>
    </row>
    <row r="51" spans="1:8" ht="22.5" customHeight="1" x14ac:dyDescent="0.2">
      <c r="A51" s="48" t="s">
        <v>71</v>
      </c>
      <c r="B51" s="54"/>
      <c r="C51" s="83" t="e">
        <f t="shared" si="3"/>
        <v>#DIV/0!</v>
      </c>
      <c r="D51" s="127" t="s">
        <v>35</v>
      </c>
      <c r="E51" s="128"/>
      <c r="F51" s="58"/>
      <c r="G51" s="94" t="e">
        <f t="shared" si="2"/>
        <v>#DIV/0!</v>
      </c>
    </row>
    <row r="52" spans="1:8" ht="22.5" customHeight="1" x14ac:dyDescent="0.2">
      <c r="A52" s="48" t="s">
        <v>72</v>
      </c>
      <c r="B52" s="54"/>
      <c r="C52" s="83" t="e">
        <f t="shared" si="3"/>
        <v>#DIV/0!</v>
      </c>
      <c r="D52" s="127" t="s">
        <v>36</v>
      </c>
      <c r="E52" s="128"/>
      <c r="F52" s="58"/>
      <c r="G52" s="94" t="e">
        <f t="shared" si="2"/>
        <v>#DIV/0!</v>
      </c>
    </row>
    <row r="53" spans="1:8" ht="22.5" customHeight="1" x14ac:dyDescent="0.2">
      <c r="A53" s="48" t="s">
        <v>73</v>
      </c>
      <c r="B53" s="54"/>
      <c r="C53" s="83" t="e">
        <f t="shared" si="3"/>
        <v>#DIV/0!</v>
      </c>
      <c r="D53" s="136" t="s">
        <v>37</v>
      </c>
      <c r="E53" s="137"/>
      <c r="F53" s="59"/>
      <c r="G53" s="94" t="e">
        <f t="shared" si="2"/>
        <v>#DIV/0!</v>
      </c>
    </row>
    <row r="54" spans="1:8" ht="22.5" customHeight="1" x14ac:dyDescent="0.2">
      <c r="A54" s="48" t="s">
        <v>74</v>
      </c>
      <c r="B54" s="54"/>
      <c r="C54" s="83" t="e">
        <f t="shared" si="3"/>
        <v>#DIV/0!</v>
      </c>
      <c r="D54" s="75" t="s">
        <v>38</v>
      </c>
      <c r="E54" s="76"/>
      <c r="F54" s="36">
        <f>F55+F56</f>
        <v>0</v>
      </c>
      <c r="G54" s="36">
        <f>G55+G56</f>
        <v>0</v>
      </c>
    </row>
    <row r="55" spans="1:8" ht="22.5" customHeight="1" x14ac:dyDescent="0.2">
      <c r="A55" s="48" t="s">
        <v>75</v>
      </c>
      <c r="B55" s="56"/>
      <c r="C55" s="84" t="e">
        <f t="shared" si="3"/>
        <v>#DIV/0!</v>
      </c>
      <c r="D55" s="127" t="s">
        <v>39</v>
      </c>
      <c r="E55" s="128"/>
      <c r="F55" s="60"/>
      <c r="G55" s="60"/>
    </row>
    <row r="56" spans="1:8" ht="29.25" customHeight="1" x14ac:dyDescent="0.2">
      <c r="A56" s="30" t="s">
        <v>30</v>
      </c>
      <c r="B56" s="53"/>
      <c r="C56" s="82" t="e">
        <f t="shared" si="3"/>
        <v>#DIV/0!</v>
      </c>
      <c r="D56" s="136" t="s">
        <v>40</v>
      </c>
      <c r="E56" s="137"/>
      <c r="F56" s="61"/>
      <c r="G56" s="61"/>
    </row>
    <row r="57" spans="1:8" ht="50.25" customHeight="1" x14ac:dyDescent="0.2">
      <c r="A57" s="30" t="s">
        <v>32</v>
      </c>
      <c r="B57" s="31">
        <f>(B45+B48)*5%</f>
        <v>0</v>
      </c>
      <c r="C57" s="31" t="e">
        <f>(C45+C48)*5%</f>
        <v>#DIV/0!</v>
      </c>
      <c r="D57" s="125" t="s">
        <v>76</v>
      </c>
      <c r="E57" s="126"/>
      <c r="F57" s="42">
        <f>IF((F44-F46-F54)&gt;=F45,F45,IF(F44-F46-F54&lt;F45,F44-F46-F54))</f>
        <v>0</v>
      </c>
      <c r="G57" s="42" t="e">
        <f>IF((G44-G46-G54)&gt;=G45,G45,IF(G44-G46-G54&lt;G45,G44-G46-G54))</f>
        <v>#DIV/0!</v>
      </c>
      <c r="H57" s="43"/>
    </row>
    <row r="58" spans="1:8" ht="51" customHeight="1" x14ac:dyDescent="0.2">
      <c r="A58" s="41" t="s">
        <v>42</v>
      </c>
      <c r="B58" s="35">
        <f>B44+B45+B48+B56+B57</f>
        <v>0</v>
      </c>
      <c r="C58" s="35" t="e">
        <f>C44+C45+C48+C56+C57</f>
        <v>#DIV/0!</v>
      </c>
      <c r="D58" s="135" t="s">
        <v>43</v>
      </c>
      <c r="E58" s="135"/>
      <c r="F58" s="35">
        <f>F46+F54+F57</f>
        <v>0</v>
      </c>
      <c r="G58" s="35" t="e">
        <f>G46+G54+G57</f>
        <v>#DIV/0!</v>
      </c>
      <c r="H58" s="93"/>
    </row>
    <row r="59" spans="1:8" ht="22.5" customHeight="1" x14ac:dyDescent="0.2"/>
    <row r="60" spans="1:8" s="52" customFormat="1" ht="3.6" customHeight="1" x14ac:dyDescent="0.2">
      <c r="A60" s="2"/>
      <c r="B60" s="2"/>
      <c r="C60" s="2"/>
      <c r="D60" s="2"/>
      <c r="E60" s="2"/>
      <c r="F60" s="2"/>
      <c r="G60" s="2"/>
    </row>
    <row r="61" spans="1:8" s="52" customFormat="1" ht="13.5" customHeight="1" x14ac:dyDescent="0.2">
      <c r="A61" s="88" t="s">
        <v>44</v>
      </c>
      <c r="B61" s="89"/>
      <c r="C61" s="89"/>
      <c r="D61" s="90"/>
      <c r="E61" s="50">
        <f>E24</f>
        <v>0</v>
      </c>
      <c r="F61" s="51" t="str">
        <f>IF(F57&lt;E61,"Plafond respecté","Plafond dépassé")</f>
        <v>Plafond dépassé</v>
      </c>
      <c r="G61" s="78"/>
    </row>
  </sheetData>
  <mergeCells count="27">
    <mergeCell ref="D58:E58"/>
    <mergeCell ref="D52:E52"/>
    <mergeCell ref="D53:E53"/>
    <mergeCell ref="D55:E55"/>
    <mergeCell ref="D56:E56"/>
    <mergeCell ref="E24:E25"/>
    <mergeCell ref="B12:D12"/>
    <mergeCell ref="D45:E45"/>
    <mergeCell ref="D57:E57"/>
    <mergeCell ref="D51:E51"/>
    <mergeCell ref="A39:F39"/>
    <mergeCell ref="A42:B42"/>
    <mergeCell ref="D42:F42"/>
    <mergeCell ref="D44:E44"/>
    <mergeCell ref="D46:E46"/>
    <mergeCell ref="D47:E47"/>
    <mergeCell ref="D48:E48"/>
    <mergeCell ref="D49:E49"/>
    <mergeCell ref="D50:E50"/>
    <mergeCell ref="B11:D11"/>
    <mergeCell ref="B18:D18"/>
    <mergeCell ref="B19:D19"/>
    <mergeCell ref="B13:D13"/>
    <mergeCell ref="D2:F2"/>
    <mergeCell ref="D3:F3"/>
    <mergeCell ref="A7:D7"/>
    <mergeCell ref="A8:D8"/>
  </mergeCells>
  <conditionalFormatting sqref="F61:G61">
    <cfRule type="containsText" dxfId="16" priority="1" operator="containsText" text="Plafond dépassé">
      <formula>NOT(ISERROR(SEARCH("Plafond dépassé",F61)))</formula>
    </cfRule>
    <cfRule type="containsText" dxfId="15" priority="2" operator="containsText" text="Plafond dépassé">
      <formula>NOT(ISERROR(SEARCH("Plafond dépassé",F61)))</formula>
    </cfRule>
  </conditionalFormatting>
  <pageMargins left="0.7" right="0.7" top="0.47" bottom="0.51" header="0.3" footer="0.3"/>
  <pageSetup paperSize="9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2"/>
  <sheetViews>
    <sheetView topLeftCell="A22" zoomScale="90" zoomScaleNormal="90" workbookViewId="0">
      <selection activeCell="H47" sqref="H47"/>
    </sheetView>
  </sheetViews>
  <sheetFormatPr baseColWidth="10" defaultRowHeight="12.75" x14ac:dyDescent="0.2"/>
  <cols>
    <col min="1" max="1" width="26.28515625" style="2" customWidth="1"/>
    <col min="2" max="5" width="15.7109375" style="2" customWidth="1"/>
    <col min="6" max="16384" width="11.42578125" style="2"/>
  </cols>
  <sheetData>
    <row r="1" spans="1:5" x14ac:dyDescent="0.2">
      <c r="A1" s="1"/>
    </row>
    <row r="2" spans="1:5" ht="32.25" customHeight="1" x14ac:dyDescent="0.25">
      <c r="A2" s="1"/>
      <c r="C2" s="115" t="s">
        <v>54</v>
      </c>
      <c r="D2" s="115"/>
      <c r="E2" s="115"/>
    </row>
    <row r="3" spans="1:5" ht="15.75" customHeight="1" x14ac:dyDescent="0.25">
      <c r="A3" s="1"/>
      <c r="C3" s="116" t="s">
        <v>49</v>
      </c>
      <c r="D3" s="116"/>
      <c r="E3" s="116"/>
    </row>
    <row r="4" spans="1:5" ht="15.75" x14ac:dyDescent="0.25">
      <c r="A4" s="1"/>
      <c r="C4" s="68" t="s">
        <v>50</v>
      </c>
      <c r="D4" s="69"/>
      <c r="E4" s="68"/>
    </row>
    <row r="5" spans="1:5" s="1" customFormat="1" ht="15.75" x14ac:dyDescent="0.25">
      <c r="C5" s="70"/>
      <c r="D5" s="70"/>
      <c r="E5" s="70"/>
    </row>
    <row r="6" spans="1:5" x14ac:dyDescent="0.2">
      <c r="A6" s="3" t="s">
        <v>48</v>
      </c>
      <c r="B6" s="4"/>
      <c r="C6" s="4"/>
      <c r="D6" s="4"/>
      <c r="E6" s="4"/>
    </row>
    <row r="7" spans="1:5" x14ac:dyDescent="0.2">
      <c r="A7" s="117" t="s">
        <v>15</v>
      </c>
      <c r="B7" s="117"/>
      <c r="C7" s="117"/>
      <c r="D7" s="45" t="s">
        <v>14</v>
      </c>
      <c r="E7" s="45" t="s">
        <v>45</v>
      </c>
    </row>
    <row r="8" spans="1:5" x14ac:dyDescent="0.2">
      <c r="A8" s="118"/>
      <c r="B8" s="119"/>
      <c r="C8" s="120"/>
      <c r="D8" s="62"/>
      <c r="E8" s="62"/>
    </row>
    <row r="9" spans="1:5" ht="3.6" customHeight="1" x14ac:dyDescent="0.2"/>
    <row r="10" spans="1:5" customFormat="1" ht="15" x14ac:dyDescent="0.25">
      <c r="A10" s="3" t="s">
        <v>105</v>
      </c>
      <c r="B10" s="4"/>
      <c r="C10" s="4"/>
      <c r="D10" s="4"/>
      <c r="E10" s="4"/>
    </row>
    <row r="11" spans="1:5" customFormat="1" ht="15" x14ac:dyDescent="0.25">
      <c r="A11" s="108" t="s">
        <v>93</v>
      </c>
      <c r="B11" s="112"/>
      <c r="C11" s="113"/>
      <c r="D11" s="114"/>
    </row>
    <row r="12" spans="1:5" customFormat="1" ht="15" x14ac:dyDescent="0.25">
      <c r="A12" s="108" t="s">
        <v>94</v>
      </c>
      <c r="B12" s="112"/>
      <c r="C12" s="113"/>
      <c r="D12" s="114"/>
    </row>
    <row r="13" spans="1:5" customFormat="1" ht="15" x14ac:dyDescent="0.25">
      <c r="A13" s="108" t="s">
        <v>95</v>
      </c>
      <c r="B13" s="112"/>
      <c r="C13" s="113"/>
      <c r="D13" s="114"/>
    </row>
    <row r="14" spans="1:5" customFormat="1" ht="15" x14ac:dyDescent="0.25">
      <c r="A14" s="108" t="s">
        <v>14</v>
      </c>
      <c r="B14" s="110"/>
      <c r="C14" s="108" t="s">
        <v>96</v>
      </c>
      <c r="D14" s="111"/>
    </row>
    <row r="15" spans="1:5" customFormat="1" ht="15" x14ac:dyDescent="0.25">
      <c r="A15" s="108" t="s">
        <v>97</v>
      </c>
      <c r="B15" s="110"/>
      <c r="C15" s="108" t="s">
        <v>98</v>
      </c>
      <c r="D15" s="111"/>
    </row>
    <row r="16" spans="1:5" customFormat="1" ht="25.5" x14ac:dyDescent="0.25">
      <c r="A16" s="109" t="s">
        <v>99</v>
      </c>
      <c r="B16" s="110"/>
      <c r="C16" s="108" t="s">
        <v>100</v>
      </c>
      <c r="D16" s="111"/>
    </row>
    <row r="17" spans="1:7" customFormat="1" ht="15" x14ac:dyDescent="0.25">
      <c r="A17" s="108" t="s">
        <v>101</v>
      </c>
      <c r="B17" s="110"/>
      <c r="C17" s="108" t="s">
        <v>100</v>
      </c>
      <c r="D17" s="111"/>
    </row>
    <row r="18" spans="1:7" customFormat="1" ht="15" x14ac:dyDescent="0.25">
      <c r="A18" s="108" t="s">
        <v>102</v>
      </c>
      <c r="B18" s="112"/>
      <c r="C18" s="113"/>
      <c r="D18" s="114"/>
    </row>
    <row r="19" spans="1:7" customFormat="1" ht="15" x14ac:dyDescent="0.25">
      <c r="A19" s="108" t="s">
        <v>103</v>
      </c>
      <c r="B19" s="112"/>
      <c r="C19" s="113"/>
      <c r="D19" s="114"/>
    </row>
    <row r="20" spans="1:7" ht="3.6" customHeight="1" x14ac:dyDescent="0.2"/>
    <row r="21" spans="1:7" x14ac:dyDescent="0.2">
      <c r="A21" s="3" t="s">
        <v>16</v>
      </c>
      <c r="B21" s="4"/>
      <c r="C21" s="4"/>
      <c r="D21" s="4"/>
      <c r="E21" s="4"/>
      <c r="F21" s="85"/>
      <c r="G21" s="85"/>
    </row>
    <row r="22" spans="1:7" ht="3.6" customHeight="1" x14ac:dyDescent="0.2"/>
    <row r="23" spans="1:7" s="8" customFormat="1" ht="51" x14ac:dyDescent="0.25">
      <c r="A23" s="6" t="s">
        <v>55</v>
      </c>
      <c r="B23" s="7" t="s">
        <v>58</v>
      </c>
      <c r="C23" s="7" t="s">
        <v>4</v>
      </c>
      <c r="D23" s="5" t="s">
        <v>5</v>
      </c>
      <c r="E23" s="5" t="s">
        <v>2</v>
      </c>
      <c r="G23" s="79"/>
    </row>
    <row r="24" spans="1:7" s="12" customFormat="1" x14ac:dyDescent="0.25">
      <c r="A24" s="44" t="s">
        <v>56</v>
      </c>
      <c r="B24" s="62"/>
      <c r="C24" s="17">
        <v>500</v>
      </c>
      <c r="D24" s="46">
        <f>B24*C24</f>
        <v>0</v>
      </c>
      <c r="E24" s="121">
        <f>D24+D25</f>
        <v>0</v>
      </c>
      <c r="G24" s="80"/>
    </row>
    <row r="25" spans="1:7" x14ac:dyDescent="0.2">
      <c r="A25" s="10" t="s">
        <v>57</v>
      </c>
      <c r="B25" s="63"/>
      <c r="C25" s="11">
        <v>100</v>
      </c>
      <c r="D25" s="9">
        <f>B25*C25</f>
        <v>0</v>
      </c>
      <c r="E25" s="122"/>
      <c r="G25" s="79"/>
    </row>
    <row r="26" spans="1:7" ht="3.6" customHeight="1" x14ac:dyDescent="0.2"/>
    <row r="27" spans="1:7" x14ac:dyDescent="0.2">
      <c r="A27" s="3" t="s">
        <v>59</v>
      </c>
      <c r="B27" s="4"/>
      <c r="C27" s="4"/>
      <c r="D27" s="4"/>
      <c r="E27" s="4"/>
      <c r="F27" s="85"/>
      <c r="G27" s="85"/>
    </row>
    <row r="28" spans="1:7" ht="3.6" customHeight="1" x14ac:dyDescent="0.2"/>
    <row r="29" spans="1:7" ht="53.25" customHeight="1" x14ac:dyDescent="0.2">
      <c r="A29" s="16" t="s">
        <v>60</v>
      </c>
      <c r="B29" s="7" t="s">
        <v>67</v>
      </c>
      <c r="C29" s="81" t="s">
        <v>68</v>
      </c>
      <c r="D29" s="81" t="s">
        <v>83</v>
      </c>
      <c r="E29" s="7" t="s">
        <v>68</v>
      </c>
    </row>
    <row r="30" spans="1:7" x14ac:dyDescent="0.2">
      <c r="A30" s="7" t="s">
        <v>61</v>
      </c>
      <c r="B30" s="66"/>
      <c r="C30" s="86" t="e">
        <f>B30/B$37</f>
        <v>#DIV/0!</v>
      </c>
      <c r="D30" s="91"/>
      <c r="E30" s="92" t="e">
        <f>D30/D$37</f>
        <v>#DIV/0!</v>
      </c>
    </row>
    <row r="31" spans="1:7" x14ac:dyDescent="0.2">
      <c r="A31" s="7" t="s">
        <v>62</v>
      </c>
      <c r="B31" s="66"/>
      <c r="C31" s="86" t="e">
        <f t="shared" ref="C31:C37" si="0">B31/B$37</f>
        <v>#DIV/0!</v>
      </c>
      <c r="D31" s="91"/>
      <c r="E31" s="92" t="e">
        <f t="shared" ref="E31:E36" si="1">D31/D$37</f>
        <v>#DIV/0!</v>
      </c>
    </row>
    <row r="32" spans="1:7" x14ac:dyDescent="0.2">
      <c r="A32" s="7" t="s">
        <v>63</v>
      </c>
      <c r="B32" s="66"/>
      <c r="C32" s="86" t="e">
        <f t="shared" si="0"/>
        <v>#DIV/0!</v>
      </c>
      <c r="D32" s="91"/>
      <c r="E32" s="92" t="e">
        <f t="shared" si="1"/>
        <v>#DIV/0!</v>
      </c>
    </row>
    <row r="33" spans="1:9" x14ac:dyDescent="0.2">
      <c r="A33" s="5" t="s">
        <v>64</v>
      </c>
      <c r="B33" s="66"/>
      <c r="C33" s="86" t="e">
        <f t="shared" si="0"/>
        <v>#DIV/0!</v>
      </c>
      <c r="D33" s="91"/>
      <c r="E33" s="92" t="e">
        <f t="shared" si="1"/>
        <v>#DIV/0!</v>
      </c>
    </row>
    <row r="34" spans="1:9" x14ac:dyDescent="0.2">
      <c r="A34" s="5" t="s">
        <v>65</v>
      </c>
      <c r="B34" s="66"/>
      <c r="C34" s="86" t="e">
        <f t="shared" si="0"/>
        <v>#DIV/0!</v>
      </c>
      <c r="D34" s="91"/>
      <c r="E34" s="92" t="e">
        <f t="shared" si="1"/>
        <v>#DIV/0!</v>
      </c>
    </row>
    <row r="35" spans="1:9" x14ac:dyDescent="0.2">
      <c r="A35" s="5" t="s">
        <v>66</v>
      </c>
      <c r="B35" s="66"/>
      <c r="C35" s="86" t="e">
        <f t="shared" si="0"/>
        <v>#DIV/0!</v>
      </c>
      <c r="D35" s="91"/>
      <c r="E35" s="92" t="e">
        <f t="shared" si="1"/>
        <v>#DIV/0!</v>
      </c>
    </row>
    <row r="36" spans="1:9" x14ac:dyDescent="0.2">
      <c r="A36" s="5" t="s">
        <v>13</v>
      </c>
      <c r="B36" s="66"/>
      <c r="C36" s="86" t="e">
        <f t="shared" si="0"/>
        <v>#DIV/0!</v>
      </c>
      <c r="D36" s="91"/>
      <c r="E36" s="92" t="e">
        <f t="shared" si="1"/>
        <v>#DIV/0!</v>
      </c>
    </row>
    <row r="37" spans="1:9" x14ac:dyDescent="0.2">
      <c r="A37" s="19" t="s">
        <v>2</v>
      </c>
      <c r="B37" s="20">
        <f>SUM(B30:B36)</f>
        <v>0</v>
      </c>
      <c r="C37" s="87" t="e">
        <f t="shared" si="0"/>
        <v>#DIV/0!</v>
      </c>
      <c r="D37" s="20">
        <f>SUM(D30:D36)</f>
        <v>0</v>
      </c>
      <c r="E37" s="87" t="e">
        <f>SUM(E30:E36)</f>
        <v>#DIV/0!</v>
      </c>
      <c r="F37" s="43"/>
      <c r="G37" s="43"/>
    </row>
    <row r="38" spans="1:9" ht="3.6" customHeight="1" x14ac:dyDescent="0.2"/>
    <row r="39" spans="1:9" x14ac:dyDescent="0.2">
      <c r="A39" s="3" t="s">
        <v>6</v>
      </c>
      <c r="B39" s="4"/>
      <c r="C39" s="4"/>
      <c r="D39" s="4"/>
      <c r="E39" s="4"/>
    </row>
    <row r="40" spans="1:9" ht="4.5" customHeight="1" x14ac:dyDescent="0.2"/>
    <row r="41" spans="1:9" s="8" customFormat="1" ht="25.5" x14ac:dyDescent="0.25">
      <c r="A41" s="12"/>
      <c r="B41" s="7" t="s">
        <v>0</v>
      </c>
      <c r="C41" s="7" t="s">
        <v>7</v>
      </c>
      <c r="D41" s="7" t="s">
        <v>1</v>
      </c>
      <c r="E41" s="13"/>
      <c r="F41" s="13"/>
      <c r="G41" s="13"/>
      <c r="H41" s="13"/>
      <c r="I41" s="13"/>
    </row>
    <row r="42" spans="1:9" x14ac:dyDescent="0.2">
      <c r="A42" s="14" t="s">
        <v>8</v>
      </c>
      <c r="B42" s="63"/>
      <c r="C42" s="64"/>
      <c r="D42" s="65"/>
      <c r="E42" s="15"/>
      <c r="F42" s="15"/>
      <c r="G42" s="15"/>
      <c r="H42" s="15"/>
      <c r="I42" s="15"/>
    </row>
    <row r="43" spans="1:9" ht="3.6" customHeight="1" x14ac:dyDescent="0.2">
      <c r="E43" s="15"/>
      <c r="F43" s="15"/>
      <c r="G43" s="15"/>
      <c r="H43" s="15"/>
      <c r="I43" s="15"/>
    </row>
    <row r="44" spans="1:9" x14ac:dyDescent="0.2">
      <c r="A44" s="3" t="s">
        <v>47</v>
      </c>
      <c r="B44" s="4"/>
      <c r="C44" s="4"/>
      <c r="D44" s="4"/>
      <c r="E44" s="4"/>
    </row>
    <row r="45" spans="1:9" ht="3.6" customHeight="1" x14ac:dyDescent="0.2"/>
    <row r="46" spans="1:9" ht="51" x14ac:dyDescent="0.2">
      <c r="A46" s="16" t="s">
        <v>9</v>
      </c>
      <c r="B46" s="7" t="s">
        <v>3</v>
      </c>
      <c r="C46" s="7" t="s">
        <v>10</v>
      </c>
      <c r="D46" s="7" t="s">
        <v>11</v>
      </c>
    </row>
    <row r="47" spans="1:9" x14ac:dyDescent="0.2">
      <c r="A47" s="7" t="s">
        <v>12</v>
      </c>
      <c r="B47" s="66"/>
      <c r="C47" s="67"/>
      <c r="D47" s="18">
        <f>ROUND(B47,2)*ROUND(C47,2)</f>
        <v>0</v>
      </c>
    </row>
    <row r="48" spans="1:9" ht="3.6" customHeight="1" x14ac:dyDescent="0.2"/>
    <row r="50" spans="1:5" ht="18" x14ac:dyDescent="0.25">
      <c r="A50" s="129" t="s">
        <v>77</v>
      </c>
      <c r="B50" s="129"/>
      <c r="C50" s="129"/>
      <c r="D50" s="129"/>
      <c r="E50" s="129"/>
    </row>
    <row r="51" spans="1:5" ht="3.6" customHeight="1" x14ac:dyDescent="0.2">
      <c r="A51" s="21"/>
      <c r="B51" s="22"/>
      <c r="C51" s="21"/>
      <c r="D51" s="23"/>
    </row>
    <row r="52" spans="1:5" x14ac:dyDescent="0.2">
      <c r="A52" s="21"/>
      <c r="B52" s="24" t="s">
        <v>17</v>
      </c>
      <c r="C52" s="21"/>
      <c r="E52" s="25" t="s">
        <v>17</v>
      </c>
    </row>
    <row r="53" spans="1:5" x14ac:dyDescent="0.2">
      <c r="A53" s="130" t="s">
        <v>18</v>
      </c>
      <c r="B53" s="130"/>
      <c r="C53" s="130" t="s">
        <v>19</v>
      </c>
      <c r="D53" s="130"/>
      <c r="E53" s="130"/>
    </row>
    <row r="54" spans="1:5" ht="3.6" customHeight="1" x14ac:dyDescent="0.2">
      <c r="A54" s="26"/>
      <c r="B54" s="27"/>
      <c r="C54" s="28"/>
      <c r="E54" s="29"/>
    </row>
    <row r="55" spans="1:5" ht="22.5" customHeight="1" x14ac:dyDescent="0.2">
      <c r="A55" s="30" t="s">
        <v>20</v>
      </c>
      <c r="B55" s="53"/>
      <c r="C55" s="141" t="s">
        <v>21</v>
      </c>
      <c r="D55" s="141"/>
      <c r="E55" s="57"/>
    </row>
    <row r="56" spans="1:5" ht="22.5" customHeight="1" x14ac:dyDescent="0.2">
      <c r="A56" s="33" t="s">
        <v>22</v>
      </c>
      <c r="B56" s="34">
        <f>SUM(B57:B58)</f>
        <v>0</v>
      </c>
      <c r="C56" s="141" t="s">
        <v>23</v>
      </c>
      <c r="D56" s="141"/>
      <c r="E56" s="32">
        <f>B70-E55</f>
        <v>0</v>
      </c>
    </row>
    <row r="57" spans="1:5" ht="22.5" x14ac:dyDescent="0.2">
      <c r="A57" s="47" t="s">
        <v>78</v>
      </c>
      <c r="B57" s="54"/>
      <c r="C57" s="123" t="s">
        <v>25</v>
      </c>
      <c r="D57" s="124"/>
      <c r="E57" s="35">
        <f>E56*50%</f>
        <v>0</v>
      </c>
    </row>
    <row r="58" spans="1:5" ht="22.5" x14ac:dyDescent="0.2">
      <c r="A58" s="49" t="s">
        <v>26</v>
      </c>
      <c r="B58" s="55"/>
      <c r="C58" s="140" t="s">
        <v>27</v>
      </c>
      <c r="D58" s="134"/>
      <c r="E58" s="36">
        <f>SUM(E59:E65)</f>
        <v>0</v>
      </c>
    </row>
    <row r="59" spans="1:5" ht="22.5" customHeight="1" x14ac:dyDescent="0.2">
      <c r="A59" s="30" t="s">
        <v>28</v>
      </c>
      <c r="B59" s="31">
        <f>SUM(B60:B64)</f>
        <v>0</v>
      </c>
      <c r="C59" s="142" t="s">
        <v>29</v>
      </c>
      <c r="D59" s="143"/>
      <c r="E59" s="58"/>
    </row>
    <row r="60" spans="1:5" x14ac:dyDescent="0.2">
      <c r="A60" s="47" t="s">
        <v>79</v>
      </c>
      <c r="B60" s="54"/>
      <c r="C60" s="142" t="s">
        <v>31</v>
      </c>
      <c r="D60" s="143"/>
      <c r="E60" s="58"/>
    </row>
    <row r="61" spans="1:5" ht="28.5" customHeight="1" x14ac:dyDescent="0.2">
      <c r="A61" s="47" t="s">
        <v>46</v>
      </c>
      <c r="B61" s="54"/>
      <c r="C61" s="142" t="s">
        <v>33</v>
      </c>
      <c r="D61" s="143"/>
      <c r="E61" s="58"/>
    </row>
    <row r="62" spans="1:5" ht="22.5" customHeight="1" x14ac:dyDescent="0.2">
      <c r="A62" s="47" t="s">
        <v>80</v>
      </c>
      <c r="B62" s="54"/>
      <c r="C62" s="142" t="s">
        <v>34</v>
      </c>
      <c r="D62" s="143"/>
      <c r="E62" s="58"/>
    </row>
    <row r="63" spans="1:5" ht="29.25" customHeight="1" x14ac:dyDescent="0.2">
      <c r="A63" s="47" t="s">
        <v>81</v>
      </c>
      <c r="B63" s="54"/>
      <c r="C63" s="142" t="s">
        <v>35</v>
      </c>
      <c r="D63" s="143"/>
      <c r="E63" s="58"/>
    </row>
    <row r="64" spans="1:5" ht="22.5" customHeight="1" x14ac:dyDescent="0.2">
      <c r="A64" s="48" t="s">
        <v>82</v>
      </c>
      <c r="B64" s="56"/>
      <c r="C64" s="142" t="s">
        <v>36</v>
      </c>
      <c r="D64" s="143"/>
      <c r="E64" s="58"/>
    </row>
    <row r="65" spans="1:5" ht="25.5" x14ac:dyDescent="0.2">
      <c r="A65" s="30" t="s">
        <v>30</v>
      </c>
      <c r="B65" s="53"/>
      <c r="C65" s="149" t="s">
        <v>37</v>
      </c>
      <c r="D65" s="150"/>
      <c r="E65" s="59"/>
    </row>
    <row r="66" spans="1:5" ht="22.5" customHeight="1" x14ac:dyDescent="0.2">
      <c r="A66" s="30" t="s">
        <v>32</v>
      </c>
      <c r="B66" s="31">
        <f>(B56+B59)*5%</f>
        <v>0</v>
      </c>
      <c r="C66" s="144" t="s">
        <v>38</v>
      </c>
      <c r="D66" s="145"/>
      <c r="E66" s="36">
        <f>SUM(E67:E68)</f>
        <v>0</v>
      </c>
    </row>
    <row r="67" spans="1:5" x14ac:dyDescent="0.2">
      <c r="A67" s="38"/>
      <c r="B67" s="37"/>
      <c r="C67" s="146" t="s">
        <v>39</v>
      </c>
      <c r="D67" s="128"/>
      <c r="E67" s="60"/>
    </row>
    <row r="68" spans="1:5" s="8" customFormat="1" ht="22.5" customHeight="1" x14ac:dyDescent="0.25">
      <c r="A68" s="39"/>
      <c r="B68" s="37"/>
      <c r="C68" s="147" t="s">
        <v>40</v>
      </c>
      <c r="D68" s="148"/>
      <c r="E68" s="61"/>
    </row>
    <row r="69" spans="1:5" x14ac:dyDescent="0.2">
      <c r="A69" s="39"/>
      <c r="B69" s="40"/>
      <c r="C69" s="125" t="s">
        <v>41</v>
      </c>
      <c r="D69" s="126"/>
      <c r="E69" s="42">
        <f>IF((E56-E58-E66)&gt;=E57,E57,IF(E56-E58-E66&lt;E57,E56-E58-E66))</f>
        <v>0</v>
      </c>
    </row>
    <row r="70" spans="1:5" ht="22.5" customHeight="1" x14ac:dyDescent="0.2">
      <c r="A70" s="41" t="s">
        <v>42</v>
      </c>
      <c r="B70" s="35">
        <f>B55+B56+B59+B65+B66</f>
        <v>0</v>
      </c>
      <c r="C70" s="135" t="s">
        <v>43</v>
      </c>
      <c r="D70" s="135"/>
      <c r="E70" s="35">
        <f>E55+E58+E66+E69</f>
        <v>0</v>
      </c>
    </row>
    <row r="71" spans="1:5" s="52" customFormat="1" ht="3.6" customHeight="1" x14ac:dyDescent="0.2">
      <c r="A71" s="2"/>
      <c r="B71" s="2"/>
      <c r="C71" s="2"/>
      <c r="D71" s="2"/>
      <c r="E71" s="2"/>
    </row>
    <row r="72" spans="1:5" s="52" customFormat="1" ht="13.5" customHeight="1" x14ac:dyDescent="0.2">
      <c r="A72" s="139" t="s">
        <v>44</v>
      </c>
      <c r="B72" s="139"/>
      <c r="C72" s="139"/>
      <c r="D72" s="50">
        <f>E24</f>
        <v>0</v>
      </c>
      <c r="E72" s="51" t="str">
        <f>IF(E69&lt;D72,"Plafond respecté","Plafond dépassé")</f>
        <v>Plafond dépassé</v>
      </c>
    </row>
    <row r="73" spans="1:5" s="52" customFormat="1" ht="3.6" customHeight="1" x14ac:dyDescent="0.2">
      <c r="A73" s="2"/>
      <c r="B73" s="2"/>
      <c r="C73" s="2"/>
      <c r="D73" s="2"/>
      <c r="E73" s="2"/>
    </row>
    <row r="74" spans="1:5" s="52" customFormat="1" ht="13.5" customHeight="1" x14ac:dyDescent="0.2">
      <c r="A74" s="95" t="s">
        <v>85</v>
      </c>
      <c r="B74" s="42"/>
      <c r="C74" s="42"/>
      <c r="D74" s="96" t="e">
        <f>IRR(A82:K82)</f>
        <v>#NUM!</v>
      </c>
      <c r="E74" s="97"/>
    </row>
    <row r="76" spans="1:5" x14ac:dyDescent="0.2">
      <c r="A76" s="98" t="s">
        <v>86</v>
      </c>
      <c r="B76" s="99">
        <v>0.1</v>
      </c>
      <c r="C76" s="138" t="s">
        <v>87</v>
      </c>
      <c r="D76" s="138"/>
      <c r="E76" s="99">
        <v>0.1</v>
      </c>
    </row>
    <row r="77" spans="1:5" x14ac:dyDescent="0.2">
      <c r="A77" s="98" t="s">
        <v>88</v>
      </c>
      <c r="B77" s="99">
        <v>0.08</v>
      </c>
      <c r="C77" s="138" t="s">
        <v>89</v>
      </c>
      <c r="D77" s="138"/>
      <c r="E77" s="100">
        <f>B47*6</f>
        <v>0</v>
      </c>
    </row>
    <row r="78" spans="1:5" x14ac:dyDescent="0.2">
      <c r="A78" s="98" t="s">
        <v>90</v>
      </c>
      <c r="B78" s="99">
        <v>0.01</v>
      </c>
      <c r="C78" s="138" t="s">
        <v>91</v>
      </c>
      <c r="D78" s="138"/>
      <c r="E78" s="99">
        <v>0.1</v>
      </c>
    </row>
    <row r="79" spans="1:5" ht="15" x14ac:dyDescent="0.2">
      <c r="A79" s="101"/>
      <c r="B79" s="102"/>
      <c r="C79" s="103"/>
      <c r="D79" s="52"/>
      <c r="E79" s="52"/>
    </row>
    <row r="80" spans="1:5" s="105" customFormat="1" ht="11.25" x14ac:dyDescent="0.2">
      <c r="A80" s="104" t="s">
        <v>92</v>
      </c>
    </row>
    <row r="81" spans="1:11" s="105" customFormat="1" ht="11.25" x14ac:dyDescent="0.2">
      <c r="A81" s="106">
        <v>0</v>
      </c>
      <c r="B81" s="106">
        <v>1</v>
      </c>
      <c r="C81" s="106">
        <v>2</v>
      </c>
      <c r="D81" s="106">
        <v>3</v>
      </c>
      <c r="E81" s="106">
        <v>4</v>
      </c>
      <c r="F81" s="106">
        <v>5</v>
      </c>
      <c r="G81" s="106">
        <v>6</v>
      </c>
      <c r="H81" s="106">
        <v>7</v>
      </c>
      <c r="I81" s="106">
        <v>8</v>
      </c>
      <c r="J81" s="106">
        <v>9</v>
      </c>
      <c r="K81" s="106">
        <v>10</v>
      </c>
    </row>
    <row r="82" spans="1:11" s="105" customFormat="1" ht="11.25" x14ac:dyDescent="0.2">
      <c r="A82" s="107">
        <f>-(B70-(E58+(E66-E68)+E69))</f>
        <v>0</v>
      </c>
      <c r="B82" s="107">
        <f>($D$47-($D$47*$B$76)-(($D$47-($D$47*$B$76))*$B$77)-(($D$47-($D$47*$B$76)-(($D$47-($D$47*$B$76))*$B$77))*$E$76)-$E$77)*(1+$B$78)^(B81-1)</f>
        <v>0</v>
      </c>
      <c r="C82" s="107">
        <f t="shared" ref="C82:J82" si="2">($D$47-($D$47*$B$76)-(($D$47-($D$47*$B$76))*$B$77)-(($D$47-($D$47*$B$76)-(($D$47-($D$47*$B$76))*$B$77))*$E$76)-$E$77)*(1+$B$78)^(C81-1)</f>
        <v>0</v>
      </c>
      <c r="D82" s="107">
        <f t="shared" si="2"/>
        <v>0</v>
      </c>
      <c r="E82" s="107">
        <f t="shared" si="2"/>
        <v>0</v>
      </c>
      <c r="F82" s="107">
        <f t="shared" si="2"/>
        <v>0</v>
      </c>
      <c r="G82" s="107">
        <f t="shared" si="2"/>
        <v>0</v>
      </c>
      <c r="H82" s="107">
        <f t="shared" si="2"/>
        <v>0</v>
      </c>
      <c r="I82" s="107">
        <f t="shared" si="2"/>
        <v>0</v>
      </c>
      <c r="J82" s="107">
        <f t="shared" si="2"/>
        <v>0</v>
      </c>
      <c r="K82" s="107">
        <f>($D$47-($D$47*$B$76)-(($D$47-($D$47*$B$76))*$B$77)-(($D$47-($D$47*$B$76)-(($D$47-($D$47*$B$76))*$B$77))*$E$76)-$E$77)*(1+$B$78)^(K81-1)+(((J82*(1+B78))/E78))</f>
        <v>0</v>
      </c>
    </row>
  </sheetData>
  <mergeCells count="33">
    <mergeCell ref="C65:D65"/>
    <mergeCell ref="A53:B53"/>
    <mergeCell ref="C53:E53"/>
    <mergeCell ref="C55:D55"/>
    <mergeCell ref="C56:D56"/>
    <mergeCell ref="C57:D57"/>
    <mergeCell ref="A50:E50"/>
    <mergeCell ref="C2:E2"/>
    <mergeCell ref="C3:E3"/>
    <mergeCell ref="A7:C7"/>
    <mergeCell ref="A8:C8"/>
    <mergeCell ref="E24:E25"/>
    <mergeCell ref="C76:D76"/>
    <mergeCell ref="C77:D77"/>
    <mergeCell ref="C78:D78"/>
    <mergeCell ref="A72:C72"/>
    <mergeCell ref="C58:D58"/>
    <mergeCell ref="C70:D70"/>
    <mergeCell ref="C59:D59"/>
    <mergeCell ref="C60:D60"/>
    <mergeCell ref="C66:D66"/>
    <mergeCell ref="C67:D67"/>
    <mergeCell ref="C68:D68"/>
    <mergeCell ref="C69:D69"/>
    <mergeCell ref="C61:D61"/>
    <mergeCell ref="C62:D62"/>
    <mergeCell ref="C63:D63"/>
    <mergeCell ref="C64:D64"/>
    <mergeCell ref="B13:D13"/>
    <mergeCell ref="B19:D19"/>
    <mergeCell ref="B18:D18"/>
    <mergeCell ref="B12:D12"/>
    <mergeCell ref="B11:D11"/>
  </mergeCells>
  <conditionalFormatting sqref="E72">
    <cfRule type="containsText" dxfId="14" priority="2" operator="containsText" text="Plafond dépassé">
      <formula>NOT(ISERROR(SEARCH("Plafond dépassé",E72)))</formula>
    </cfRule>
    <cfRule type="containsText" dxfId="13" priority="3" operator="containsText" text="Plafond dépassé">
      <formula>NOT(ISERROR(SEARCH("Plafond dépassé",E72)))</formula>
    </cfRule>
  </conditionalFormatting>
  <conditionalFormatting sqref="D74">
    <cfRule type="cellIs" dxfId="12" priority="1" operator="greaterThan">
      <formula>0.06</formula>
    </cfRule>
  </conditionalFormatting>
  <pageMargins left="0.7" right="0.7" top="0.47" bottom="0.51" header="0.3" footer="0.3"/>
  <pageSetup paperSize="9" scale="9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4EDD-943D-48E2-BD5E-1CB91C6D702C}">
  <sheetPr>
    <pageSetUpPr fitToPage="1"/>
  </sheetPr>
  <dimension ref="A1:K82"/>
  <sheetViews>
    <sheetView topLeftCell="A16" zoomScale="90" zoomScaleNormal="90" workbookViewId="0">
      <selection activeCell="A51" sqref="A51"/>
    </sheetView>
  </sheetViews>
  <sheetFormatPr baseColWidth="10" defaultRowHeight="12.75" x14ac:dyDescent="0.2"/>
  <cols>
    <col min="1" max="1" width="26.28515625" style="2" customWidth="1"/>
    <col min="2" max="5" width="15.7109375" style="2" customWidth="1"/>
    <col min="6" max="16384" width="11.42578125" style="2"/>
  </cols>
  <sheetData>
    <row r="1" spans="1:5" x14ac:dyDescent="0.2">
      <c r="A1" s="1"/>
    </row>
    <row r="2" spans="1:5" ht="32.25" customHeight="1" x14ac:dyDescent="0.25">
      <c r="A2" s="1"/>
      <c r="C2" s="115" t="s">
        <v>54</v>
      </c>
      <c r="D2" s="115"/>
      <c r="E2" s="115"/>
    </row>
    <row r="3" spans="1:5" ht="15.75" customHeight="1" x14ac:dyDescent="0.25">
      <c r="A3" s="1"/>
      <c r="C3" s="116" t="s">
        <v>49</v>
      </c>
      <c r="D3" s="116"/>
      <c r="E3" s="116"/>
    </row>
    <row r="4" spans="1:5" ht="15.75" x14ac:dyDescent="0.25">
      <c r="A4" s="1"/>
      <c r="C4" s="68" t="s">
        <v>50</v>
      </c>
      <c r="D4" s="69"/>
      <c r="E4" s="68"/>
    </row>
    <row r="5" spans="1:5" s="1" customFormat="1" ht="15.75" x14ac:dyDescent="0.25">
      <c r="C5" s="70"/>
      <c r="D5" s="70"/>
      <c r="E5" s="70"/>
    </row>
    <row r="6" spans="1:5" x14ac:dyDescent="0.2">
      <c r="A6" s="3" t="s">
        <v>48</v>
      </c>
      <c r="B6" s="4"/>
      <c r="C6" s="4"/>
      <c r="D6" s="4"/>
      <c r="E6" s="4"/>
    </row>
    <row r="7" spans="1:5" x14ac:dyDescent="0.2">
      <c r="A7" s="117" t="s">
        <v>15</v>
      </c>
      <c r="B7" s="117"/>
      <c r="C7" s="117"/>
      <c r="D7" s="45" t="s">
        <v>14</v>
      </c>
      <c r="E7" s="45" t="s">
        <v>45</v>
      </c>
    </row>
    <row r="8" spans="1:5" x14ac:dyDescent="0.2">
      <c r="A8" s="118"/>
      <c r="B8" s="119"/>
      <c r="C8" s="120"/>
      <c r="D8" s="62"/>
      <c r="E8" s="62"/>
    </row>
    <row r="9" spans="1:5" ht="3.6" customHeight="1" x14ac:dyDescent="0.2"/>
    <row r="10" spans="1:5" customFormat="1" ht="15" x14ac:dyDescent="0.25">
      <c r="A10" s="3" t="s">
        <v>106</v>
      </c>
      <c r="B10" s="4"/>
      <c r="C10" s="4"/>
      <c r="D10" s="4"/>
      <c r="E10" s="4"/>
    </row>
    <row r="11" spans="1:5" customFormat="1" ht="15" x14ac:dyDescent="0.25">
      <c r="A11" s="108" t="s">
        <v>93</v>
      </c>
      <c r="B11" s="112"/>
      <c r="C11" s="113"/>
      <c r="D11" s="114"/>
    </row>
    <row r="12" spans="1:5" customFormat="1" ht="15" x14ac:dyDescent="0.25">
      <c r="A12" s="108" t="s">
        <v>94</v>
      </c>
      <c r="B12" s="112"/>
      <c r="C12" s="113"/>
      <c r="D12" s="114"/>
    </row>
    <row r="13" spans="1:5" customFormat="1" ht="15" x14ac:dyDescent="0.25">
      <c r="A13" s="108" t="s">
        <v>95</v>
      </c>
      <c r="B13" s="112"/>
      <c r="C13" s="113"/>
      <c r="D13" s="114"/>
    </row>
    <row r="14" spans="1:5" customFormat="1" ht="15" x14ac:dyDescent="0.25">
      <c r="A14" s="108" t="s">
        <v>14</v>
      </c>
      <c r="B14" s="110"/>
      <c r="C14" s="108" t="s">
        <v>96</v>
      </c>
      <c r="D14" s="111"/>
    </row>
    <row r="15" spans="1:5" customFormat="1" ht="15" x14ac:dyDescent="0.25">
      <c r="A15" s="108" t="s">
        <v>97</v>
      </c>
      <c r="B15" s="110"/>
      <c r="C15" s="108" t="s">
        <v>98</v>
      </c>
      <c r="D15" s="111"/>
    </row>
    <row r="16" spans="1:5" customFormat="1" ht="25.5" x14ac:dyDescent="0.25">
      <c r="A16" s="109" t="s">
        <v>99</v>
      </c>
      <c r="B16" s="110"/>
      <c r="C16" s="108" t="s">
        <v>100</v>
      </c>
      <c r="D16" s="111"/>
    </row>
    <row r="17" spans="1:7" customFormat="1" ht="15" x14ac:dyDescent="0.25">
      <c r="A17" s="108" t="s">
        <v>101</v>
      </c>
      <c r="B17" s="110"/>
      <c r="C17" s="108" t="s">
        <v>100</v>
      </c>
      <c r="D17" s="111"/>
    </row>
    <row r="18" spans="1:7" customFormat="1" ht="15" x14ac:dyDescent="0.25">
      <c r="A18" s="108" t="s">
        <v>102</v>
      </c>
      <c r="B18" s="112"/>
      <c r="C18" s="113"/>
      <c r="D18" s="114"/>
    </row>
    <row r="19" spans="1:7" customFormat="1" ht="15" x14ac:dyDescent="0.25">
      <c r="A19" s="108" t="s">
        <v>103</v>
      </c>
      <c r="B19" s="112"/>
      <c r="C19" s="113"/>
      <c r="D19" s="114"/>
    </row>
    <row r="20" spans="1:7" ht="3.6" customHeight="1" x14ac:dyDescent="0.2"/>
    <row r="21" spans="1:7" x14ac:dyDescent="0.2">
      <c r="A21" s="3" t="s">
        <v>16</v>
      </c>
      <c r="B21" s="4"/>
      <c r="C21" s="4"/>
      <c r="D21" s="4"/>
      <c r="E21" s="4"/>
      <c r="F21" s="85"/>
      <c r="G21" s="85"/>
    </row>
    <row r="22" spans="1:7" ht="3.6" customHeight="1" x14ac:dyDescent="0.2"/>
    <row r="23" spans="1:7" s="8" customFormat="1" ht="51" x14ac:dyDescent="0.25">
      <c r="A23" s="6" t="s">
        <v>55</v>
      </c>
      <c r="B23" s="7" t="s">
        <v>58</v>
      </c>
      <c r="C23" s="7" t="s">
        <v>4</v>
      </c>
      <c r="D23" s="5" t="s">
        <v>5</v>
      </c>
      <c r="E23" s="5" t="s">
        <v>2</v>
      </c>
      <c r="G23" s="79"/>
    </row>
    <row r="24" spans="1:7" s="12" customFormat="1" x14ac:dyDescent="0.25">
      <c r="A24" s="44" t="s">
        <v>56</v>
      </c>
      <c r="B24" s="62"/>
      <c r="C24" s="17">
        <v>500</v>
      </c>
      <c r="D24" s="46">
        <f>B24*C24</f>
        <v>0</v>
      </c>
      <c r="E24" s="121">
        <f>D24+D25</f>
        <v>0</v>
      </c>
      <c r="G24" s="80"/>
    </row>
    <row r="25" spans="1:7" x14ac:dyDescent="0.2">
      <c r="A25" s="10" t="s">
        <v>57</v>
      </c>
      <c r="B25" s="63"/>
      <c r="C25" s="11">
        <v>100</v>
      </c>
      <c r="D25" s="9">
        <f>B25*C25</f>
        <v>0</v>
      </c>
      <c r="E25" s="122"/>
      <c r="G25" s="79"/>
    </row>
    <row r="26" spans="1:7" ht="3.6" customHeight="1" x14ac:dyDescent="0.2"/>
    <row r="27" spans="1:7" x14ac:dyDescent="0.2">
      <c r="A27" s="3" t="s">
        <v>59</v>
      </c>
      <c r="B27" s="4"/>
      <c r="C27" s="4"/>
      <c r="D27" s="4"/>
      <c r="E27" s="4"/>
      <c r="F27" s="85"/>
      <c r="G27" s="85"/>
    </row>
    <row r="28" spans="1:7" ht="3.6" customHeight="1" x14ac:dyDescent="0.2"/>
    <row r="29" spans="1:7" ht="53.25" customHeight="1" x14ac:dyDescent="0.2">
      <c r="A29" s="16" t="s">
        <v>60</v>
      </c>
      <c r="B29" s="7" t="s">
        <v>67</v>
      </c>
      <c r="C29" s="81" t="s">
        <v>68</v>
      </c>
      <c r="D29" s="81" t="s">
        <v>83</v>
      </c>
      <c r="E29" s="7" t="s">
        <v>68</v>
      </c>
    </row>
    <row r="30" spans="1:7" x14ac:dyDescent="0.2">
      <c r="A30" s="7" t="s">
        <v>61</v>
      </c>
      <c r="B30" s="66"/>
      <c r="C30" s="86" t="e">
        <f>B30/B$37</f>
        <v>#DIV/0!</v>
      </c>
      <c r="D30" s="91"/>
      <c r="E30" s="92" t="e">
        <f>D30/D$37</f>
        <v>#DIV/0!</v>
      </c>
    </row>
    <row r="31" spans="1:7" x14ac:dyDescent="0.2">
      <c r="A31" s="7" t="s">
        <v>62</v>
      </c>
      <c r="B31" s="66"/>
      <c r="C31" s="86" t="e">
        <f t="shared" ref="C31:C37" si="0">B31/B$37</f>
        <v>#DIV/0!</v>
      </c>
      <c r="D31" s="91"/>
      <c r="E31" s="92" t="e">
        <f t="shared" ref="E31:E36" si="1">D31/D$37</f>
        <v>#DIV/0!</v>
      </c>
    </row>
    <row r="32" spans="1:7" x14ac:dyDescent="0.2">
      <c r="A32" s="7" t="s">
        <v>63</v>
      </c>
      <c r="B32" s="66"/>
      <c r="C32" s="86" t="e">
        <f t="shared" si="0"/>
        <v>#DIV/0!</v>
      </c>
      <c r="D32" s="91"/>
      <c r="E32" s="92" t="e">
        <f t="shared" si="1"/>
        <v>#DIV/0!</v>
      </c>
    </row>
    <row r="33" spans="1:9" x14ac:dyDescent="0.2">
      <c r="A33" s="5" t="s">
        <v>64</v>
      </c>
      <c r="B33" s="66"/>
      <c r="C33" s="86" t="e">
        <f t="shared" si="0"/>
        <v>#DIV/0!</v>
      </c>
      <c r="D33" s="91"/>
      <c r="E33" s="92" t="e">
        <f t="shared" si="1"/>
        <v>#DIV/0!</v>
      </c>
    </row>
    <row r="34" spans="1:9" x14ac:dyDescent="0.2">
      <c r="A34" s="5" t="s">
        <v>65</v>
      </c>
      <c r="B34" s="66"/>
      <c r="C34" s="86" t="e">
        <f t="shared" si="0"/>
        <v>#DIV/0!</v>
      </c>
      <c r="D34" s="91"/>
      <c r="E34" s="92" t="e">
        <f t="shared" si="1"/>
        <v>#DIV/0!</v>
      </c>
    </row>
    <row r="35" spans="1:9" x14ac:dyDescent="0.2">
      <c r="A35" s="5" t="s">
        <v>66</v>
      </c>
      <c r="B35" s="66"/>
      <c r="C35" s="86" t="e">
        <f t="shared" si="0"/>
        <v>#DIV/0!</v>
      </c>
      <c r="D35" s="91"/>
      <c r="E35" s="92" t="e">
        <f t="shared" si="1"/>
        <v>#DIV/0!</v>
      </c>
    </row>
    <row r="36" spans="1:9" x14ac:dyDescent="0.2">
      <c r="A36" s="5" t="s">
        <v>13</v>
      </c>
      <c r="B36" s="66"/>
      <c r="C36" s="86" t="e">
        <f t="shared" si="0"/>
        <v>#DIV/0!</v>
      </c>
      <c r="D36" s="91"/>
      <c r="E36" s="92" t="e">
        <f t="shared" si="1"/>
        <v>#DIV/0!</v>
      </c>
    </row>
    <row r="37" spans="1:9" x14ac:dyDescent="0.2">
      <c r="A37" s="19" t="s">
        <v>2</v>
      </c>
      <c r="B37" s="20">
        <f>SUM(B30:B36)</f>
        <v>0</v>
      </c>
      <c r="C37" s="87" t="e">
        <f t="shared" si="0"/>
        <v>#DIV/0!</v>
      </c>
      <c r="D37" s="20">
        <f>SUM(D30:D36)</f>
        <v>0</v>
      </c>
      <c r="E37" s="87" t="e">
        <f>SUM(E30:E36)</f>
        <v>#DIV/0!</v>
      </c>
      <c r="F37" s="43"/>
      <c r="G37" s="43"/>
    </row>
    <row r="38" spans="1:9" ht="3.6" customHeight="1" x14ac:dyDescent="0.2"/>
    <row r="39" spans="1:9" x14ac:dyDescent="0.2">
      <c r="A39" s="3" t="s">
        <v>6</v>
      </c>
      <c r="B39" s="4"/>
      <c r="C39" s="4"/>
      <c r="D39" s="4"/>
      <c r="E39" s="4"/>
    </row>
    <row r="40" spans="1:9" ht="4.5" customHeight="1" x14ac:dyDescent="0.2"/>
    <row r="41" spans="1:9" s="8" customFormat="1" ht="25.5" x14ac:dyDescent="0.25">
      <c r="A41" s="12"/>
      <c r="B41" s="7" t="s">
        <v>0</v>
      </c>
      <c r="C41" s="7" t="s">
        <v>7</v>
      </c>
      <c r="D41" s="7" t="s">
        <v>1</v>
      </c>
      <c r="E41" s="13"/>
      <c r="F41" s="13"/>
      <c r="G41" s="13"/>
      <c r="H41" s="13"/>
      <c r="I41" s="13"/>
    </row>
    <row r="42" spans="1:9" x14ac:dyDescent="0.2">
      <c r="A42" s="14" t="s">
        <v>8</v>
      </c>
      <c r="B42" s="63"/>
      <c r="C42" s="64"/>
      <c r="D42" s="65"/>
      <c r="E42" s="15"/>
      <c r="F42" s="15"/>
      <c r="G42" s="15"/>
      <c r="H42" s="15"/>
      <c r="I42" s="15"/>
    </row>
    <row r="43" spans="1:9" ht="3.6" customHeight="1" x14ac:dyDescent="0.2">
      <c r="E43" s="15"/>
      <c r="F43" s="15"/>
      <c r="G43" s="15"/>
      <c r="H43" s="15"/>
      <c r="I43" s="15"/>
    </row>
    <row r="44" spans="1:9" x14ac:dyDescent="0.2">
      <c r="A44" s="3" t="s">
        <v>47</v>
      </c>
      <c r="B44" s="4"/>
      <c r="C44" s="4"/>
      <c r="D44" s="4"/>
      <c r="E44" s="4"/>
    </row>
    <row r="45" spans="1:9" ht="3.6" customHeight="1" x14ac:dyDescent="0.2"/>
    <row r="46" spans="1:9" ht="51" x14ac:dyDescent="0.2">
      <c r="A46" s="16" t="s">
        <v>9</v>
      </c>
      <c r="B46" s="7" t="s">
        <v>3</v>
      </c>
      <c r="C46" s="7" t="s">
        <v>10</v>
      </c>
      <c r="D46" s="7" t="s">
        <v>11</v>
      </c>
    </row>
    <row r="47" spans="1:9" x14ac:dyDescent="0.2">
      <c r="A47" s="7" t="s">
        <v>12</v>
      </c>
      <c r="B47" s="66"/>
      <c r="C47" s="67"/>
      <c r="D47" s="18">
        <f>ROUND(B47,2)*ROUND(C47,2)</f>
        <v>0</v>
      </c>
    </row>
    <row r="48" spans="1:9" ht="3.6" customHeight="1" x14ac:dyDescent="0.2"/>
    <row r="50" spans="1:5" ht="18" x14ac:dyDescent="0.25">
      <c r="A50" s="129" t="s">
        <v>107</v>
      </c>
      <c r="B50" s="129"/>
      <c r="C50" s="129"/>
      <c r="D50" s="129"/>
      <c r="E50" s="129"/>
    </row>
    <row r="51" spans="1:5" ht="3.6" customHeight="1" x14ac:dyDescent="0.2">
      <c r="A51" s="21"/>
      <c r="B51" s="22"/>
      <c r="C51" s="21"/>
      <c r="D51" s="23"/>
    </row>
    <row r="52" spans="1:5" x14ac:dyDescent="0.2">
      <c r="A52" s="21"/>
      <c r="B52" s="24" t="s">
        <v>17</v>
      </c>
      <c r="C52" s="21"/>
      <c r="E52" s="25" t="s">
        <v>17</v>
      </c>
    </row>
    <row r="53" spans="1:5" x14ac:dyDescent="0.2">
      <c r="A53" s="130" t="s">
        <v>18</v>
      </c>
      <c r="B53" s="130"/>
      <c r="C53" s="130" t="s">
        <v>19</v>
      </c>
      <c r="D53" s="130"/>
      <c r="E53" s="130"/>
    </row>
    <row r="54" spans="1:5" ht="3.6" customHeight="1" x14ac:dyDescent="0.2">
      <c r="A54" s="26"/>
      <c r="B54" s="27"/>
      <c r="C54" s="28"/>
      <c r="E54" s="29"/>
    </row>
    <row r="55" spans="1:5" ht="22.5" customHeight="1" x14ac:dyDescent="0.2">
      <c r="A55" s="30" t="s">
        <v>20</v>
      </c>
      <c r="B55" s="53"/>
      <c r="C55" s="141" t="s">
        <v>21</v>
      </c>
      <c r="D55" s="141"/>
      <c r="E55" s="57"/>
    </row>
    <row r="56" spans="1:5" ht="22.5" customHeight="1" x14ac:dyDescent="0.2">
      <c r="A56" s="33" t="s">
        <v>22</v>
      </c>
      <c r="B56" s="34">
        <f>SUM(B57:B58)</f>
        <v>0</v>
      </c>
      <c r="C56" s="141" t="s">
        <v>23</v>
      </c>
      <c r="D56" s="141"/>
      <c r="E56" s="32">
        <f>B70-E55</f>
        <v>0</v>
      </c>
    </row>
    <row r="57" spans="1:5" ht="22.5" x14ac:dyDescent="0.2">
      <c r="A57" s="47" t="s">
        <v>78</v>
      </c>
      <c r="B57" s="54"/>
      <c r="C57" s="123" t="s">
        <v>25</v>
      </c>
      <c r="D57" s="124"/>
      <c r="E57" s="35">
        <f>E56*50%</f>
        <v>0</v>
      </c>
    </row>
    <row r="58" spans="1:5" ht="22.5" x14ac:dyDescent="0.2">
      <c r="A58" s="49" t="s">
        <v>26</v>
      </c>
      <c r="B58" s="55"/>
      <c r="C58" s="140" t="s">
        <v>27</v>
      </c>
      <c r="D58" s="134"/>
      <c r="E58" s="36">
        <f>SUM(E59:E65)</f>
        <v>0</v>
      </c>
    </row>
    <row r="59" spans="1:5" ht="22.5" customHeight="1" x14ac:dyDescent="0.2">
      <c r="A59" s="30" t="s">
        <v>28</v>
      </c>
      <c r="B59" s="31">
        <f>SUM(B60:B64)</f>
        <v>0</v>
      </c>
      <c r="C59" s="142" t="s">
        <v>29</v>
      </c>
      <c r="D59" s="143"/>
      <c r="E59" s="58"/>
    </row>
    <row r="60" spans="1:5" x14ac:dyDescent="0.2">
      <c r="A60" s="47" t="s">
        <v>79</v>
      </c>
      <c r="B60" s="54"/>
      <c r="C60" s="142" t="s">
        <v>31</v>
      </c>
      <c r="D60" s="143"/>
      <c r="E60" s="58"/>
    </row>
    <row r="61" spans="1:5" ht="28.5" customHeight="1" x14ac:dyDescent="0.2">
      <c r="A61" s="47" t="s">
        <v>46</v>
      </c>
      <c r="B61" s="54"/>
      <c r="C61" s="142" t="s">
        <v>33</v>
      </c>
      <c r="D61" s="143"/>
      <c r="E61" s="58"/>
    </row>
    <row r="62" spans="1:5" ht="22.5" customHeight="1" x14ac:dyDescent="0.2">
      <c r="A62" s="47" t="s">
        <v>80</v>
      </c>
      <c r="B62" s="54"/>
      <c r="C62" s="142" t="s">
        <v>34</v>
      </c>
      <c r="D62" s="143"/>
      <c r="E62" s="58"/>
    </row>
    <row r="63" spans="1:5" ht="29.25" customHeight="1" x14ac:dyDescent="0.2">
      <c r="A63" s="47" t="s">
        <v>81</v>
      </c>
      <c r="B63" s="54"/>
      <c r="C63" s="142" t="s">
        <v>35</v>
      </c>
      <c r="D63" s="143"/>
      <c r="E63" s="58"/>
    </row>
    <row r="64" spans="1:5" ht="22.5" customHeight="1" x14ac:dyDescent="0.2">
      <c r="A64" s="48" t="s">
        <v>82</v>
      </c>
      <c r="B64" s="56"/>
      <c r="C64" s="142" t="s">
        <v>36</v>
      </c>
      <c r="D64" s="143"/>
      <c r="E64" s="58"/>
    </row>
    <row r="65" spans="1:5" ht="25.5" x14ac:dyDescent="0.2">
      <c r="A65" s="30" t="s">
        <v>30</v>
      </c>
      <c r="B65" s="53"/>
      <c r="C65" s="149" t="s">
        <v>37</v>
      </c>
      <c r="D65" s="150"/>
      <c r="E65" s="59"/>
    </row>
    <row r="66" spans="1:5" ht="22.5" customHeight="1" x14ac:dyDescent="0.2">
      <c r="A66" s="30" t="s">
        <v>32</v>
      </c>
      <c r="B66" s="31">
        <f>(B56+B59)*5%</f>
        <v>0</v>
      </c>
      <c r="C66" s="144" t="s">
        <v>38</v>
      </c>
      <c r="D66" s="145"/>
      <c r="E66" s="36">
        <f>SUM(E67:E68)</f>
        <v>0</v>
      </c>
    </row>
    <row r="67" spans="1:5" x14ac:dyDescent="0.2">
      <c r="A67" s="38"/>
      <c r="B67" s="37"/>
      <c r="C67" s="146" t="s">
        <v>39</v>
      </c>
      <c r="D67" s="128"/>
      <c r="E67" s="60"/>
    </row>
    <row r="68" spans="1:5" s="8" customFormat="1" ht="22.5" customHeight="1" x14ac:dyDescent="0.25">
      <c r="A68" s="39"/>
      <c r="B68" s="37"/>
      <c r="C68" s="147" t="s">
        <v>40</v>
      </c>
      <c r="D68" s="148"/>
      <c r="E68" s="61"/>
    </row>
    <row r="69" spans="1:5" x14ac:dyDescent="0.2">
      <c r="A69" s="39"/>
      <c r="B69" s="40"/>
      <c r="C69" s="125" t="s">
        <v>41</v>
      </c>
      <c r="D69" s="126"/>
      <c r="E69" s="42">
        <f>IF((E56-E58-E66)&gt;=E57,E57,IF(E56-E58-E66&lt;E57,E56-E58-E66))</f>
        <v>0</v>
      </c>
    </row>
    <row r="70" spans="1:5" ht="22.5" customHeight="1" x14ac:dyDescent="0.2">
      <c r="A70" s="41" t="s">
        <v>42</v>
      </c>
      <c r="B70" s="35">
        <f>B55+B56+B59+B65+B66</f>
        <v>0</v>
      </c>
      <c r="C70" s="135" t="s">
        <v>43</v>
      </c>
      <c r="D70" s="135"/>
      <c r="E70" s="35">
        <f>E55+E58+E66+E69</f>
        <v>0</v>
      </c>
    </row>
    <row r="71" spans="1:5" s="52" customFormat="1" ht="3.6" customHeight="1" x14ac:dyDescent="0.2">
      <c r="A71" s="2"/>
      <c r="B71" s="2"/>
      <c r="C71" s="2"/>
      <c r="D71" s="2"/>
      <c r="E71" s="2"/>
    </row>
    <row r="72" spans="1:5" s="52" customFormat="1" ht="13.5" customHeight="1" x14ac:dyDescent="0.2">
      <c r="A72" s="139" t="s">
        <v>44</v>
      </c>
      <c r="B72" s="139"/>
      <c r="C72" s="139"/>
      <c r="D72" s="50">
        <f>E24</f>
        <v>0</v>
      </c>
      <c r="E72" s="51" t="str">
        <f>IF(E69&lt;D72,"Plafond respecté","Plafond dépassé")</f>
        <v>Plafond dépassé</v>
      </c>
    </row>
    <row r="73" spans="1:5" s="52" customFormat="1" ht="3.6" customHeight="1" x14ac:dyDescent="0.2">
      <c r="A73" s="2"/>
      <c r="B73" s="2"/>
      <c r="C73" s="2"/>
      <c r="D73" s="2"/>
      <c r="E73" s="2"/>
    </row>
    <row r="74" spans="1:5" s="52" customFormat="1" ht="13.5" customHeight="1" x14ac:dyDescent="0.2">
      <c r="A74" s="95" t="s">
        <v>85</v>
      </c>
      <c r="B74" s="42"/>
      <c r="C74" s="42"/>
      <c r="D74" s="96" t="e">
        <f>IRR(A82:K82)</f>
        <v>#NUM!</v>
      </c>
      <c r="E74" s="97"/>
    </row>
    <row r="76" spans="1:5" x14ac:dyDescent="0.2">
      <c r="A76" s="98" t="s">
        <v>86</v>
      </c>
      <c r="B76" s="99">
        <v>0.1</v>
      </c>
      <c r="C76" s="138" t="s">
        <v>87</v>
      </c>
      <c r="D76" s="138"/>
      <c r="E76" s="99">
        <v>0.1</v>
      </c>
    </row>
    <row r="77" spans="1:5" x14ac:dyDescent="0.2">
      <c r="A77" s="98" t="s">
        <v>88</v>
      </c>
      <c r="B77" s="99">
        <v>0.08</v>
      </c>
      <c r="C77" s="138" t="s">
        <v>89</v>
      </c>
      <c r="D77" s="138"/>
      <c r="E77" s="100">
        <f>B47*6</f>
        <v>0</v>
      </c>
    </row>
    <row r="78" spans="1:5" x14ac:dyDescent="0.2">
      <c r="A78" s="98" t="s">
        <v>90</v>
      </c>
      <c r="B78" s="99">
        <v>0.01</v>
      </c>
      <c r="C78" s="138" t="s">
        <v>91</v>
      </c>
      <c r="D78" s="138"/>
      <c r="E78" s="99">
        <v>0.1</v>
      </c>
    </row>
    <row r="79" spans="1:5" ht="15" x14ac:dyDescent="0.2">
      <c r="A79" s="101"/>
      <c r="B79" s="102"/>
      <c r="C79" s="103"/>
      <c r="D79" s="52"/>
      <c r="E79" s="52"/>
    </row>
    <row r="80" spans="1:5" s="105" customFormat="1" ht="11.25" x14ac:dyDescent="0.2">
      <c r="A80" s="104" t="s">
        <v>92</v>
      </c>
    </row>
    <row r="81" spans="1:11" s="105" customFormat="1" ht="11.25" x14ac:dyDescent="0.2">
      <c r="A81" s="106">
        <v>0</v>
      </c>
      <c r="B81" s="106">
        <v>1</v>
      </c>
      <c r="C81" s="106">
        <v>2</v>
      </c>
      <c r="D81" s="106">
        <v>3</v>
      </c>
      <c r="E81" s="106">
        <v>4</v>
      </c>
      <c r="F81" s="106">
        <v>5</v>
      </c>
      <c r="G81" s="106">
        <v>6</v>
      </c>
      <c r="H81" s="106">
        <v>7</v>
      </c>
      <c r="I81" s="106">
        <v>8</v>
      </c>
      <c r="J81" s="106">
        <v>9</v>
      </c>
      <c r="K81" s="106">
        <v>10</v>
      </c>
    </row>
    <row r="82" spans="1:11" s="105" customFormat="1" ht="11.25" x14ac:dyDescent="0.2">
      <c r="A82" s="107">
        <f>-(B70-(E58+(E66-E68)+E69))</f>
        <v>0</v>
      </c>
      <c r="B82" s="107">
        <f>($D$47-($D$47*$B$76)-(($D$47-($D$47*$B$76))*$B$77)-(($D$47-($D$47*$B$76)-(($D$47-($D$47*$B$76))*$B$77))*$E$76)-$E$77)*(1+$B$78)^(B81-1)</f>
        <v>0</v>
      </c>
      <c r="C82" s="107">
        <f t="shared" ref="C82:J82" si="2">($D$47-($D$47*$B$76)-(($D$47-($D$47*$B$76))*$B$77)-(($D$47-($D$47*$B$76)-(($D$47-($D$47*$B$76))*$B$77))*$E$76)-$E$77)*(1+$B$78)^(C81-1)</f>
        <v>0</v>
      </c>
      <c r="D82" s="107">
        <f t="shared" si="2"/>
        <v>0</v>
      </c>
      <c r="E82" s="107">
        <f t="shared" si="2"/>
        <v>0</v>
      </c>
      <c r="F82" s="107">
        <f t="shared" si="2"/>
        <v>0</v>
      </c>
      <c r="G82" s="107">
        <f t="shared" si="2"/>
        <v>0</v>
      </c>
      <c r="H82" s="107">
        <f t="shared" si="2"/>
        <v>0</v>
      </c>
      <c r="I82" s="107">
        <f t="shared" si="2"/>
        <v>0</v>
      </c>
      <c r="J82" s="107">
        <f t="shared" si="2"/>
        <v>0</v>
      </c>
      <c r="K82" s="107">
        <f>($D$47-($D$47*$B$76)-(($D$47-($D$47*$B$76))*$B$77)-(($D$47-($D$47*$B$76)-(($D$47-($D$47*$B$76))*$B$77))*$E$76)-$E$77)*(1+$B$78)^(K81-1)+(((J82*(1+B78))/E78))</f>
        <v>0</v>
      </c>
    </row>
  </sheetData>
  <mergeCells count="33">
    <mergeCell ref="A53:B53"/>
    <mergeCell ref="C53:E53"/>
    <mergeCell ref="C2:E2"/>
    <mergeCell ref="C3:E3"/>
    <mergeCell ref="A7:C7"/>
    <mergeCell ref="A8:C8"/>
    <mergeCell ref="B11:D11"/>
    <mergeCell ref="B12:D12"/>
    <mergeCell ref="B13:D13"/>
    <mergeCell ref="B18:D18"/>
    <mergeCell ref="B19:D19"/>
    <mergeCell ref="E24:E25"/>
    <mergeCell ref="A50:E50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7:D77"/>
    <mergeCell ref="C78:D78"/>
    <mergeCell ref="C67:D67"/>
    <mergeCell ref="C68:D68"/>
    <mergeCell ref="C69:D69"/>
    <mergeCell ref="C70:D70"/>
    <mergeCell ref="A72:C72"/>
    <mergeCell ref="C76:D76"/>
  </mergeCells>
  <conditionalFormatting sqref="E72">
    <cfRule type="containsText" dxfId="11" priority="2" operator="containsText" text="Plafond dépassé">
      <formula>NOT(ISERROR(SEARCH("Plafond dépassé",E72)))</formula>
    </cfRule>
    <cfRule type="containsText" dxfId="10" priority="3" operator="containsText" text="Plafond dépassé">
      <formula>NOT(ISERROR(SEARCH("Plafond dépassé",E72)))</formula>
    </cfRule>
  </conditionalFormatting>
  <conditionalFormatting sqref="D74">
    <cfRule type="cellIs" dxfId="9" priority="1" operator="greaterThan">
      <formula>0.06</formula>
    </cfRule>
  </conditionalFormatting>
  <pageMargins left="0.7" right="0.7" top="0.47" bottom="0.51" header="0.3" footer="0.3"/>
  <pageSetup paperSize="9"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DD09-DD51-4C15-BCFC-B79E6B8CE9BB}">
  <sheetPr>
    <pageSetUpPr fitToPage="1"/>
  </sheetPr>
  <dimension ref="A1:K82"/>
  <sheetViews>
    <sheetView topLeftCell="A16" zoomScale="90" zoomScaleNormal="90" workbookViewId="0">
      <selection activeCell="A51" sqref="A51"/>
    </sheetView>
  </sheetViews>
  <sheetFormatPr baseColWidth="10" defaultRowHeight="12.75" x14ac:dyDescent="0.2"/>
  <cols>
    <col min="1" max="1" width="26.28515625" style="2" customWidth="1"/>
    <col min="2" max="5" width="15.7109375" style="2" customWidth="1"/>
    <col min="6" max="16384" width="11.42578125" style="2"/>
  </cols>
  <sheetData>
    <row r="1" spans="1:5" x14ac:dyDescent="0.2">
      <c r="A1" s="1"/>
    </row>
    <row r="2" spans="1:5" ht="32.25" customHeight="1" x14ac:dyDescent="0.25">
      <c r="A2" s="1"/>
      <c r="C2" s="115" t="s">
        <v>54</v>
      </c>
      <c r="D2" s="115"/>
      <c r="E2" s="115"/>
    </row>
    <row r="3" spans="1:5" ht="15.75" customHeight="1" x14ac:dyDescent="0.25">
      <c r="A3" s="1"/>
      <c r="C3" s="116" t="s">
        <v>49</v>
      </c>
      <c r="D3" s="116"/>
      <c r="E3" s="116"/>
    </row>
    <row r="4" spans="1:5" ht="15.75" x14ac:dyDescent="0.25">
      <c r="A4" s="1"/>
      <c r="C4" s="68" t="s">
        <v>50</v>
      </c>
      <c r="D4" s="69"/>
      <c r="E4" s="68"/>
    </row>
    <row r="5" spans="1:5" s="1" customFormat="1" ht="15.75" x14ac:dyDescent="0.25">
      <c r="C5" s="70"/>
      <c r="D5" s="70"/>
      <c r="E5" s="70"/>
    </row>
    <row r="6" spans="1:5" x14ac:dyDescent="0.2">
      <c r="A6" s="3" t="s">
        <v>48</v>
      </c>
      <c r="B6" s="4"/>
      <c r="C6" s="4"/>
      <c r="D6" s="4"/>
      <c r="E6" s="4"/>
    </row>
    <row r="7" spans="1:5" x14ac:dyDescent="0.2">
      <c r="A7" s="117" t="s">
        <v>15</v>
      </c>
      <c r="B7" s="117"/>
      <c r="C7" s="117"/>
      <c r="D7" s="45" t="s">
        <v>14</v>
      </c>
      <c r="E7" s="45" t="s">
        <v>45</v>
      </c>
    </row>
    <row r="8" spans="1:5" x14ac:dyDescent="0.2">
      <c r="A8" s="118"/>
      <c r="B8" s="119"/>
      <c r="C8" s="120"/>
      <c r="D8" s="62"/>
      <c r="E8" s="62"/>
    </row>
    <row r="9" spans="1:5" ht="3.6" customHeight="1" x14ac:dyDescent="0.2"/>
    <row r="10" spans="1:5" customFormat="1" ht="15" x14ac:dyDescent="0.25">
      <c r="A10" s="3" t="s">
        <v>108</v>
      </c>
      <c r="B10" s="4"/>
      <c r="C10" s="4"/>
      <c r="D10" s="4"/>
      <c r="E10" s="4"/>
    </row>
    <row r="11" spans="1:5" customFormat="1" ht="15" x14ac:dyDescent="0.25">
      <c r="A11" s="108" t="s">
        <v>93</v>
      </c>
      <c r="B11" s="112"/>
      <c r="C11" s="113"/>
      <c r="D11" s="114"/>
    </row>
    <row r="12" spans="1:5" customFormat="1" ht="15" x14ac:dyDescent="0.25">
      <c r="A12" s="108" t="s">
        <v>94</v>
      </c>
      <c r="B12" s="112"/>
      <c r="C12" s="113"/>
      <c r="D12" s="114"/>
    </row>
    <row r="13" spans="1:5" customFormat="1" ht="15" x14ac:dyDescent="0.25">
      <c r="A13" s="108" t="s">
        <v>95</v>
      </c>
      <c r="B13" s="112"/>
      <c r="C13" s="113"/>
      <c r="D13" s="114"/>
    </row>
    <row r="14" spans="1:5" customFormat="1" ht="15" x14ac:dyDescent="0.25">
      <c r="A14" s="108" t="s">
        <v>14</v>
      </c>
      <c r="B14" s="110"/>
      <c r="C14" s="108" t="s">
        <v>96</v>
      </c>
      <c r="D14" s="111"/>
    </row>
    <row r="15" spans="1:5" customFormat="1" ht="15" x14ac:dyDescent="0.25">
      <c r="A15" s="108" t="s">
        <v>97</v>
      </c>
      <c r="B15" s="110"/>
      <c r="C15" s="108" t="s">
        <v>98</v>
      </c>
      <c r="D15" s="111"/>
    </row>
    <row r="16" spans="1:5" customFormat="1" ht="25.5" x14ac:dyDescent="0.25">
      <c r="A16" s="109" t="s">
        <v>99</v>
      </c>
      <c r="B16" s="110"/>
      <c r="C16" s="108" t="s">
        <v>100</v>
      </c>
      <c r="D16" s="111"/>
    </row>
    <row r="17" spans="1:7" customFormat="1" ht="15" x14ac:dyDescent="0.25">
      <c r="A17" s="108" t="s">
        <v>101</v>
      </c>
      <c r="B17" s="110"/>
      <c r="C17" s="108" t="s">
        <v>100</v>
      </c>
      <c r="D17" s="111"/>
    </row>
    <row r="18" spans="1:7" customFormat="1" ht="15" x14ac:dyDescent="0.25">
      <c r="A18" s="108" t="s">
        <v>102</v>
      </c>
      <c r="B18" s="112"/>
      <c r="C18" s="113"/>
      <c r="D18" s="114"/>
    </row>
    <row r="19" spans="1:7" customFormat="1" ht="15" x14ac:dyDescent="0.25">
      <c r="A19" s="108" t="s">
        <v>103</v>
      </c>
      <c r="B19" s="112"/>
      <c r="C19" s="113"/>
      <c r="D19" s="114"/>
    </row>
    <row r="20" spans="1:7" ht="3.6" customHeight="1" x14ac:dyDescent="0.2"/>
    <row r="21" spans="1:7" x14ac:dyDescent="0.2">
      <c r="A21" s="3" t="s">
        <v>16</v>
      </c>
      <c r="B21" s="4"/>
      <c r="C21" s="4"/>
      <c r="D21" s="4"/>
      <c r="E21" s="4"/>
      <c r="F21" s="85"/>
      <c r="G21" s="85"/>
    </row>
    <row r="22" spans="1:7" ht="3.6" customHeight="1" x14ac:dyDescent="0.2"/>
    <row r="23" spans="1:7" s="8" customFormat="1" ht="51" x14ac:dyDescent="0.25">
      <c r="A23" s="6" t="s">
        <v>55</v>
      </c>
      <c r="B23" s="7" t="s">
        <v>58</v>
      </c>
      <c r="C23" s="7" t="s">
        <v>4</v>
      </c>
      <c r="D23" s="5" t="s">
        <v>5</v>
      </c>
      <c r="E23" s="5" t="s">
        <v>2</v>
      </c>
      <c r="G23" s="79"/>
    </row>
    <row r="24" spans="1:7" s="12" customFormat="1" x14ac:dyDescent="0.25">
      <c r="A24" s="44" t="s">
        <v>56</v>
      </c>
      <c r="B24" s="62"/>
      <c r="C24" s="17">
        <v>500</v>
      </c>
      <c r="D24" s="46">
        <f>B24*C24</f>
        <v>0</v>
      </c>
      <c r="E24" s="121">
        <f>D24+D25</f>
        <v>0</v>
      </c>
      <c r="G24" s="80"/>
    </row>
    <row r="25" spans="1:7" x14ac:dyDescent="0.2">
      <c r="A25" s="10" t="s">
        <v>57</v>
      </c>
      <c r="B25" s="63"/>
      <c r="C25" s="11">
        <v>100</v>
      </c>
      <c r="D25" s="9">
        <f>B25*C25</f>
        <v>0</v>
      </c>
      <c r="E25" s="122"/>
      <c r="G25" s="79"/>
    </row>
    <row r="26" spans="1:7" ht="3.6" customHeight="1" x14ac:dyDescent="0.2"/>
    <row r="27" spans="1:7" x14ac:dyDescent="0.2">
      <c r="A27" s="3" t="s">
        <v>59</v>
      </c>
      <c r="B27" s="4"/>
      <c r="C27" s="4"/>
      <c r="D27" s="4"/>
      <c r="E27" s="4"/>
      <c r="F27" s="85"/>
      <c r="G27" s="85"/>
    </row>
    <row r="28" spans="1:7" ht="3.6" customHeight="1" x14ac:dyDescent="0.2"/>
    <row r="29" spans="1:7" ht="53.25" customHeight="1" x14ac:dyDescent="0.2">
      <c r="A29" s="16" t="s">
        <v>60</v>
      </c>
      <c r="B29" s="7" t="s">
        <v>67</v>
      </c>
      <c r="C29" s="81" t="s">
        <v>68</v>
      </c>
      <c r="D29" s="81" t="s">
        <v>83</v>
      </c>
      <c r="E29" s="7" t="s">
        <v>68</v>
      </c>
    </row>
    <row r="30" spans="1:7" x14ac:dyDescent="0.2">
      <c r="A30" s="7" t="s">
        <v>61</v>
      </c>
      <c r="B30" s="66"/>
      <c r="C30" s="86" t="e">
        <f>B30/B$37</f>
        <v>#DIV/0!</v>
      </c>
      <c r="D30" s="91"/>
      <c r="E30" s="92" t="e">
        <f>D30/D$37</f>
        <v>#DIV/0!</v>
      </c>
    </row>
    <row r="31" spans="1:7" x14ac:dyDescent="0.2">
      <c r="A31" s="7" t="s">
        <v>62</v>
      </c>
      <c r="B31" s="66"/>
      <c r="C31" s="86" t="e">
        <f t="shared" ref="C31:C37" si="0">B31/B$37</f>
        <v>#DIV/0!</v>
      </c>
      <c r="D31" s="91"/>
      <c r="E31" s="92" t="e">
        <f t="shared" ref="E31:E36" si="1">D31/D$37</f>
        <v>#DIV/0!</v>
      </c>
    </row>
    <row r="32" spans="1:7" x14ac:dyDescent="0.2">
      <c r="A32" s="7" t="s">
        <v>63</v>
      </c>
      <c r="B32" s="66"/>
      <c r="C32" s="86" t="e">
        <f t="shared" si="0"/>
        <v>#DIV/0!</v>
      </c>
      <c r="D32" s="91"/>
      <c r="E32" s="92" t="e">
        <f t="shared" si="1"/>
        <v>#DIV/0!</v>
      </c>
    </row>
    <row r="33" spans="1:9" x14ac:dyDescent="0.2">
      <c r="A33" s="5" t="s">
        <v>64</v>
      </c>
      <c r="B33" s="66"/>
      <c r="C33" s="86" t="e">
        <f t="shared" si="0"/>
        <v>#DIV/0!</v>
      </c>
      <c r="D33" s="91"/>
      <c r="E33" s="92" t="e">
        <f t="shared" si="1"/>
        <v>#DIV/0!</v>
      </c>
    </row>
    <row r="34" spans="1:9" x14ac:dyDescent="0.2">
      <c r="A34" s="5" t="s">
        <v>65</v>
      </c>
      <c r="B34" s="66"/>
      <c r="C34" s="86" t="e">
        <f t="shared" si="0"/>
        <v>#DIV/0!</v>
      </c>
      <c r="D34" s="91"/>
      <c r="E34" s="92" t="e">
        <f t="shared" si="1"/>
        <v>#DIV/0!</v>
      </c>
    </row>
    <row r="35" spans="1:9" x14ac:dyDescent="0.2">
      <c r="A35" s="5" t="s">
        <v>66</v>
      </c>
      <c r="B35" s="66"/>
      <c r="C35" s="86" t="e">
        <f t="shared" si="0"/>
        <v>#DIV/0!</v>
      </c>
      <c r="D35" s="91"/>
      <c r="E35" s="92" t="e">
        <f t="shared" si="1"/>
        <v>#DIV/0!</v>
      </c>
    </row>
    <row r="36" spans="1:9" x14ac:dyDescent="0.2">
      <c r="A36" s="5" t="s">
        <v>13</v>
      </c>
      <c r="B36" s="66"/>
      <c r="C36" s="86" t="e">
        <f t="shared" si="0"/>
        <v>#DIV/0!</v>
      </c>
      <c r="D36" s="91"/>
      <c r="E36" s="92" t="e">
        <f t="shared" si="1"/>
        <v>#DIV/0!</v>
      </c>
    </row>
    <row r="37" spans="1:9" x14ac:dyDescent="0.2">
      <c r="A37" s="19" t="s">
        <v>2</v>
      </c>
      <c r="B37" s="20">
        <f>SUM(B30:B36)</f>
        <v>0</v>
      </c>
      <c r="C37" s="87" t="e">
        <f t="shared" si="0"/>
        <v>#DIV/0!</v>
      </c>
      <c r="D37" s="20">
        <f>SUM(D30:D36)</f>
        <v>0</v>
      </c>
      <c r="E37" s="87" t="e">
        <f>SUM(E30:E36)</f>
        <v>#DIV/0!</v>
      </c>
      <c r="F37" s="43"/>
      <c r="G37" s="43"/>
    </row>
    <row r="38" spans="1:9" ht="3.6" customHeight="1" x14ac:dyDescent="0.2"/>
    <row r="39" spans="1:9" x14ac:dyDescent="0.2">
      <c r="A39" s="3" t="s">
        <v>6</v>
      </c>
      <c r="B39" s="4"/>
      <c r="C39" s="4"/>
      <c r="D39" s="4"/>
      <c r="E39" s="4"/>
    </row>
    <row r="40" spans="1:9" ht="4.5" customHeight="1" x14ac:dyDescent="0.2"/>
    <row r="41" spans="1:9" s="8" customFormat="1" ht="25.5" x14ac:dyDescent="0.25">
      <c r="A41" s="12"/>
      <c r="B41" s="7" t="s">
        <v>0</v>
      </c>
      <c r="C41" s="7" t="s">
        <v>7</v>
      </c>
      <c r="D41" s="7" t="s">
        <v>1</v>
      </c>
      <c r="E41" s="13"/>
      <c r="F41" s="13"/>
      <c r="G41" s="13"/>
      <c r="H41" s="13"/>
      <c r="I41" s="13"/>
    </row>
    <row r="42" spans="1:9" x14ac:dyDescent="0.2">
      <c r="A42" s="14" t="s">
        <v>8</v>
      </c>
      <c r="B42" s="63"/>
      <c r="C42" s="64"/>
      <c r="D42" s="65"/>
      <c r="E42" s="15"/>
      <c r="F42" s="15"/>
      <c r="G42" s="15"/>
      <c r="H42" s="15"/>
      <c r="I42" s="15"/>
    </row>
    <row r="43" spans="1:9" ht="3.6" customHeight="1" x14ac:dyDescent="0.2">
      <c r="E43" s="15"/>
      <c r="F43" s="15"/>
      <c r="G43" s="15"/>
      <c r="H43" s="15"/>
      <c r="I43" s="15"/>
    </row>
    <row r="44" spans="1:9" x14ac:dyDescent="0.2">
      <c r="A44" s="3" t="s">
        <v>47</v>
      </c>
      <c r="B44" s="4"/>
      <c r="C44" s="4"/>
      <c r="D44" s="4"/>
      <c r="E44" s="4"/>
    </row>
    <row r="45" spans="1:9" ht="3.6" customHeight="1" x14ac:dyDescent="0.2"/>
    <row r="46" spans="1:9" ht="51" x14ac:dyDescent="0.2">
      <c r="A46" s="16" t="s">
        <v>9</v>
      </c>
      <c r="B46" s="7" t="s">
        <v>3</v>
      </c>
      <c r="C46" s="7" t="s">
        <v>10</v>
      </c>
      <c r="D46" s="7" t="s">
        <v>11</v>
      </c>
    </row>
    <row r="47" spans="1:9" x14ac:dyDescent="0.2">
      <c r="A47" s="7" t="s">
        <v>12</v>
      </c>
      <c r="B47" s="66"/>
      <c r="C47" s="67"/>
      <c r="D47" s="18">
        <f>ROUND(B47,2)*ROUND(C47,2)</f>
        <v>0</v>
      </c>
    </row>
    <row r="48" spans="1:9" ht="3.6" customHeight="1" x14ac:dyDescent="0.2"/>
    <row r="50" spans="1:5" ht="18" x14ac:dyDescent="0.25">
      <c r="A50" s="129" t="s">
        <v>109</v>
      </c>
      <c r="B50" s="129"/>
      <c r="C50" s="129"/>
      <c r="D50" s="129"/>
      <c r="E50" s="129"/>
    </row>
    <row r="51" spans="1:5" ht="3.6" customHeight="1" x14ac:dyDescent="0.2">
      <c r="A51" s="21"/>
      <c r="B51" s="22"/>
      <c r="C51" s="21"/>
      <c r="D51" s="23"/>
    </row>
    <row r="52" spans="1:5" x14ac:dyDescent="0.2">
      <c r="A52" s="21"/>
      <c r="B52" s="24" t="s">
        <v>17</v>
      </c>
      <c r="C52" s="21"/>
      <c r="E52" s="25" t="s">
        <v>17</v>
      </c>
    </row>
    <row r="53" spans="1:5" x14ac:dyDescent="0.2">
      <c r="A53" s="130" t="s">
        <v>18</v>
      </c>
      <c r="B53" s="130"/>
      <c r="C53" s="130" t="s">
        <v>19</v>
      </c>
      <c r="D53" s="130"/>
      <c r="E53" s="130"/>
    </row>
    <row r="54" spans="1:5" ht="3.6" customHeight="1" x14ac:dyDescent="0.2">
      <c r="A54" s="26"/>
      <c r="B54" s="27"/>
      <c r="C54" s="28"/>
      <c r="E54" s="29"/>
    </row>
    <row r="55" spans="1:5" ht="22.5" customHeight="1" x14ac:dyDescent="0.2">
      <c r="A55" s="30" t="s">
        <v>20</v>
      </c>
      <c r="B55" s="53"/>
      <c r="C55" s="141" t="s">
        <v>21</v>
      </c>
      <c r="D55" s="141"/>
      <c r="E55" s="57"/>
    </row>
    <row r="56" spans="1:5" ht="22.5" customHeight="1" x14ac:dyDescent="0.2">
      <c r="A56" s="33" t="s">
        <v>22</v>
      </c>
      <c r="B56" s="34">
        <f>SUM(B57:B58)</f>
        <v>0</v>
      </c>
      <c r="C56" s="141" t="s">
        <v>23</v>
      </c>
      <c r="D56" s="141"/>
      <c r="E56" s="32">
        <f>B70-E55</f>
        <v>0</v>
      </c>
    </row>
    <row r="57" spans="1:5" ht="22.5" x14ac:dyDescent="0.2">
      <c r="A57" s="47" t="s">
        <v>78</v>
      </c>
      <c r="B57" s="54"/>
      <c r="C57" s="123" t="s">
        <v>25</v>
      </c>
      <c r="D57" s="124"/>
      <c r="E57" s="35">
        <f>E56*50%</f>
        <v>0</v>
      </c>
    </row>
    <row r="58" spans="1:5" ht="22.5" x14ac:dyDescent="0.2">
      <c r="A58" s="49" t="s">
        <v>26</v>
      </c>
      <c r="B58" s="55"/>
      <c r="C58" s="140" t="s">
        <v>27</v>
      </c>
      <c r="D58" s="134"/>
      <c r="E58" s="36">
        <f>SUM(E59:E65)</f>
        <v>0</v>
      </c>
    </row>
    <row r="59" spans="1:5" ht="22.5" customHeight="1" x14ac:dyDescent="0.2">
      <c r="A59" s="30" t="s">
        <v>28</v>
      </c>
      <c r="B59" s="31">
        <f>SUM(B60:B64)</f>
        <v>0</v>
      </c>
      <c r="C59" s="142" t="s">
        <v>29</v>
      </c>
      <c r="D59" s="143"/>
      <c r="E59" s="58"/>
    </row>
    <row r="60" spans="1:5" x14ac:dyDescent="0.2">
      <c r="A60" s="47" t="s">
        <v>79</v>
      </c>
      <c r="B60" s="54"/>
      <c r="C60" s="142" t="s">
        <v>31</v>
      </c>
      <c r="D60" s="143"/>
      <c r="E60" s="58"/>
    </row>
    <row r="61" spans="1:5" ht="28.5" customHeight="1" x14ac:dyDescent="0.2">
      <c r="A61" s="47" t="s">
        <v>46</v>
      </c>
      <c r="B61" s="54"/>
      <c r="C61" s="142" t="s">
        <v>33</v>
      </c>
      <c r="D61" s="143"/>
      <c r="E61" s="58"/>
    </row>
    <row r="62" spans="1:5" ht="22.5" customHeight="1" x14ac:dyDescent="0.2">
      <c r="A62" s="47" t="s">
        <v>80</v>
      </c>
      <c r="B62" s="54"/>
      <c r="C62" s="142" t="s">
        <v>34</v>
      </c>
      <c r="D62" s="143"/>
      <c r="E62" s="58"/>
    </row>
    <row r="63" spans="1:5" ht="29.25" customHeight="1" x14ac:dyDescent="0.2">
      <c r="A63" s="47" t="s">
        <v>81</v>
      </c>
      <c r="B63" s="54"/>
      <c r="C63" s="142" t="s">
        <v>35</v>
      </c>
      <c r="D63" s="143"/>
      <c r="E63" s="58"/>
    </row>
    <row r="64" spans="1:5" ht="22.5" customHeight="1" x14ac:dyDescent="0.2">
      <c r="A64" s="48" t="s">
        <v>82</v>
      </c>
      <c r="B64" s="56"/>
      <c r="C64" s="142" t="s">
        <v>36</v>
      </c>
      <c r="D64" s="143"/>
      <c r="E64" s="58"/>
    </row>
    <row r="65" spans="1:5" ht="25.5" x14ac:dyDescent="0.2">
      <c r="A65" s="30" t="s">
        <v>30</v>
      </c>
      <c r="B65" s="53"/>
      <c r="C65" s="149" t="s">
        <v>37</v>
      </c>
      <c r="D65" s="150"/>
      <c r="E65" s="59"/>
    </row>
    <row r="66" spans="1:5" ht="22.5" customHeight="1" x14ac:dyDescent="0.2">
      <c r="A66" s="30" t="s">
        <v>32</v>
      </c>
      <c r="B66" s="31">
        <f>(B56+B59)*5%</f>
        <v>0</v>
      </c>
      <c r="C66" s="144" t="s">
        <v>38</v>
      </c>
      <c r="D66" s="145"/>
      <c r="E66" s="36">
        <f>SUM(E67:E68)</f>
        <v>0</v>
      </c>
    </row>
    <row r="67" spans="1:5" x14ac:dyDescent="0.2">
      <c r="A67" s="38"/>
      <c r="B67" s="37"/>
      <c r="C67" s="146" t="s">
        <v>39</v>
      </c>
      <c r="D67" s="128"/>
      <c r="E67" s="60"/>
    </row>
    <row r="68" spans="1:5" s="8" customFormat="1" ht="22.5" customHeight="1" x14ac:dyDescent="0.25">
      <c r="A68" s="39"/>
      <c r="B68" s="37"/>
      <c r="C68" s="147" t="s">
        <v>40</v>
      </c>
      <c r="D68" s="148"/>
      <c r="E68" s="61"/>
    </row>
    <row r="69" spans="1:5" x14ac:dyDescent="0.2">
      <c r="A69" s="39"/>
      <c r="B69" s="40"/>
      <c r="C69" s="125" t="s">
        <v>41</v>
      </c>
      <c r="D69" s="126"/>
      <c r="E69" s="42">
        <f>IF((E56-E58-E66)&gt;=E57,E57,IF(E56-E58-E66&lt;E57,E56-E58-E66))</f>
        <v>0</v>
      </c>
    </row>
    <row r="70" spans="1:5" ht="22.5" customHeight="1" x14ac:dyDescent="0.2">
      <c r="A70" s="41" t="s">
        <v>42</v>
      </c>
      <c r="B70" s="35">
        <f>B55+B56+B59+B65+B66</f>
        <v>0</v>
      </c>
      <c r="C70" s="135" t="s">
        <v>43</v>
      </c>
      <c r="D70" s="135"/>
      <c r="E70" s="35">
        <f>E55+E58+E66+E69</f>
        <v>0</v>
      </c>
    </row>
    <row r="71" spans="1:5" s="52" customFormat="1" ht="3.6" customHeight="1" x14ac:dyDescent="0.2">
      <c r="A71" s="2"/>
      <c r="B71" s="2"/>
      <c r="C71" s="2"/>
      <c r="D71" s="2"/>
      <c r="E71" s="2"/>
    </row>
    <row r="72" spans="1:5" s="52" customFormat="1" ht="13.5" customHeight="1" x14ac:dyDescent="0.2">
      <c r="A72" s="139" t="s">
        <v>44</v>
      </c>
      <c r="B72" s="139"/>
      <c r="C72" s="139"/>
      <c r="D72" s="50">
        <f>E24</f>
        <v>0</v>
      </c>
      <c r="E72" s="51" t="str">
        <f>IF(E69&lt;D72,"Plafond respecté","Plafond dépassé")</f>
        <v>Plafond dépassé</v>
      </c>
    </row>
    <row r="73" spans="1:5" s="52" customFormat="1" ht="3.6" customHeight="1" x14ac:dyDescent="0.2">
      <c r="A73" s="2"/>
      <c r="B73" s="2"/>
      <c r="C73" s="2"/>
      <c r="D73" s="2"/>
      <c r="E73" s="2"/>
    </row>
    <row r="74" spans="1:5" s="52" customFormat="1" ht="13.5" customHeight="1" x14ac:dyDescent="0.2">
      <c r="A74" s="95" t="s">
        <v>85</v>
      </c>
      <c r="B74" s="42"/>
      <c r="C74" s="42"/>
      <c r="D74" s="96" t="e">
        <f>IRR(A82:K82)</f>
        <v>#NUM!</v>
      </c>
      <c r="E74" s="97"/>
    </row>
    <row r="76" spans="1:5" x14ac:dyDescent="0.2">
      <c r="A76" s="98" t="s">
        <v>86</v>
      </c>
      <c r="B76" s="99">
        <v>0.1</v>
      </c>
      <c r="C76" s="138" t="s">
        <v>87</v>
      </c>
      <c r="D76" s="138"/>
      <c r="E76" s="99">
        <v>0.1</v>
      </c>
    </row>
    <row r="77" spans="1:5" x14ac:dyDescent="0.2">
      <c r="A77" s="98" t="s">
        <v>88</v>
      </c>
      <c r="B77" s="99">
        <v>0.08</v>
      </c>
      <c r="C77" s="138" t="s">
        <v>89</v>
      </c>
      <c r="D77" s="138"/>
      <c r="E77" s="100">
        <f>B47*6</f>
        <v>0</v>
      </c>
    </row>
    <row r="78" spans="1:5" x14ac:dyDescent="0.2">
      <c r="A78" s="98" t="s">
        <v>90</v>
      </c>
      <c r="B78" s="99">
        <v>0.01</v>
      </c>
      <c r="C78" s="138" t="s">
        <v>91</v>
      </c>
      <c r="D78" s="138"/>
      <c r="E78" s="99">
        <v>0.1</v>
      </c>
    </row>
    <row r="79" spans="1:5" ht="15" x14ac:dyDescent="0.2">
      <c r="A79" s="101"/>
      <c r="B79" s="102"/>
      <c r="C79" s="103"/>
      <c r="D79" s="52"/>
      <c r="E79" s="52"/>
    </row>
    <row r="80" spans="1:5" s="105" customFormat="1" ht="11.25" x14ac:dyDescent="0.2">
      <c r="A80" s="104" t="s">
        <v>92</v>
      </c>
    </row>
    <row r="81" spans="1:11" s="105" customFormat="1" ht="11.25" x14ac:dyDescent="0.2">
      <c r="A81" s="106">
        <v>0</v>
      </c>
      <c r="B81" s="106">
        <v>1</v>
      </c>
      <c r="C81" s="106">
        <v>2</v>
      </c>
      <c r="D81" s="106">
        <v>3</v>
      </c>
      <c r="E81" s="106">
        <v>4</v>
      </c>
      <c r="F81" s="106">
        <v>5</v>
      </c>
      <c r="G81" s="106">
        <v>6</v>
      </c>
      <c r="H81" s="106">
        <v>7</v>
      </c>
      <c r="I81" s="106">
        <v>8</v>
      </c>
      <c r="J81" s="106">
        <v>9</v>
      </c>
      <c r="K81" s="106">
        <v>10</v>
      </c>
    </row>
    <row r="82" spans="1:11" s="105" customFormat="1" ht="11.25" x14ac:dyDescent="0.2">
      <c r="A82" s="107">
        <f>-(B70-(E58+(E66-E68)+E69))</f>
        <v>0</v>
      </c>
      <c r="B82" s="107">
        <f>($D$47-($D$47*$B$76)-(($D$47-($D$47*$B$76))*$B$77)-(($D$47-($D$47*$B$76)-(($D$47-($D$47*$B$76))*$B$77))*$E$76)-$E$77)*(1+$B$78)^(B81-1)</f>
        <v>0</v>
      </c>
      <c r="C82" s="107">
        <f t="shared" ref="C82:J82" si="2">($D$47-($D$47*$B$76)-(($D$47-($D$47*$B$76))*$B$77)-(($D$47-($D$47*$B$76)-(($D$47-($D$47*$B$76))*$B$77))*$E$76)-$E$77)*(1+$B$78)^(C81-1)</f>
        <v>0</v>
      </c>
      <c r="D82" s="107">
        <f t="shared" si="2"/>
        <v>0</v>
      </c>
      <c r="E82" s="107">
        <f t="shared" si="2"/>
        <v>0</v>
      </c>
      <c r="F82" s="107">
        <f t="shared" si="2"/>
        <v>0</v>
      </c>
      <c r="G82" s="107">
        <f t="shared" si="2"/>
        <v>0</v>
      </c>
      <c r="H82" s="107">
        <f t="shared" si="2"/>
        <v>0</v>
      </c>
      <c r="I82" s="107">
        <f t="shared" si="2"/>
        <v>0</v>
      </c>
      <c r="J82" s="107">
        <f t="shared" si="2"/>
        <v>0</v>
      </c>
      <c r="K82" s="107">
        <f>($D$47-($D$47*$B$76)-(($D$47-($D$47*$B$76))*$B$77)-(($D$47-($D$47*$B$76)-(($D$47-($D$47*$B$76))*$B$77))*$E$76)-$E$77)*(1+$B$78)^(K81-1)+(((J82*(1+B78))/E78))</f>
        <v>0</v>
      </c>
    </row>
  </sheetData>
  <mergeCells count="33">
    <mergeCell ref="A53:B53"/>
    <mergeCell ref="C53:E53"/>
    <mergeCell ref="C2:E2"/>
    <mergeCell ref="C3:E3"/>
    <mergeCell ref="A7:C7"/>
    <mergeCell ref="A8:C8"/>
    <mergeCell ref="B11:D11"/>
    <mergeCell ref="B12:D12"/>
    <mergeCell ref="B13:D13"/>
    <mergeCell ref="B18:D18"/>
    <mergeCell ref="B19:D19"/>
    <mergeCell ref="E24:E25"/>
    <mergeCell ref="A50:E50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7:D77"/>
    <mergeCell ref="C78:D78"/>
    <mergeCell ref="C67:D67"/>
    <mergeCell ref="C68:D68"/>
    <mergeCell ref="C69:D69"/>
    <mergeCell ref="C70:D70"/>
    <mergeCell ref="A72:C72"/>
    <mergeCell ref="C76:D76"/>
  </mergeCells>
  <conditionalFormatting sqref="E72">
    <cfRule type="containsText" dxfId="8" priority="2" operator="containsText" text="Plafond dépassé">
      <formula>NOT(ISERROR(SEARCH("Plafond dépassé",E72)))</formula>
    </cfRule>
    <cfRule type="containsText" dxfId="7" priority="3" operator="containsText" text="Plafond dépassé">
      <formula>NOT(ISERROR(SEARCH("Plafond dépassé",E72)))</formula>
    </cfRule>
  </conditionalFormatting>
  <conditionalFormatting sqref="D74">
    <cfRule type="cellIs" dxfId="6" priority="1" operator="greaterThan">
      <formula>0.06</formula>
    </cfRule>
  </conditionalFormatting>
  <pageMargins left="0.7" right="0.7" top="0.47" bottom="0.51" header="0.3" footer="0.3"/>
  <pageSetup paperSize="9" scale="9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C1CD-ACE6-44BB-8A21-F162BF250BEF}">
  <sheetPr>
    <pageSetUpPr fitToPage="1"/>
  </sheetPr>
  <dimension ref="A1:K82"/>
  <sheetViews>
    <sheetView topLeftCell="A64" zoomScale="90" zoomScaleNormal="90" workbookViewId="0">
      <selection activeCell="A51" sqref="A51"/>
    </sheetView>
  </sheetViews>
  <sheetFormatPr baseColWidth="10" defaultRowHeight="12.75" x14ac:dyDescent="0.2"/>
  <cols>
    <col min="1" max="1" width="26.28515625" style="2" customWidth="1"/>
    <col min="2" max="5" width="15.7109375" style="2" customWidth="1"/>
    <col min="6" max="16384" width="11.42578125" style="2"/>
  </cols>
  <sheetData>
    <row r="1" spans="1:5" x14ac:dyDescent="0.2">
      <c r="A1" s="1"/>
    </row>
    <row r="2" spans="1:5" ht="32.25" customHeight="1" x14ac:dyDescent="0.25">
      <c r="A2" s="1"/>
      <c r="C2" s="115" t="s">
        <v>54</v>
      </c>
      <c r="D2" s="115"/>
      <c r="E2" s="115"/>
    </row>
    <row r="3" spans="1:5" ht="15.75" customHeight="1" x14ac:dyDescent="0.25">
      <c r="A3" s="1"/>
      <c r="C3" s="116" t="s">
        <v>49</v>
      </c>
      <c r="D3" s="116"/>
      <c r="E3" s="116"/>
    </row>
    <row r="4" spans="1:5" ht="15.75" x14ac:dyDescent="0.25">
      <c r="A4" s="1"/>
      <c r="C4" s="68" t="s">
        <v>50</v>
      </c>
      <c r="D4" s="69"/>
      <c r="E4" s="68"/>
    </row>
    <row r="5" spans="1:5" s="1" customFormat="1" ht="15.75" x14ac:dyDescent="0.25">
      <c r="C5" s="70"/>
      <c r="D5" s="70"/>
      <c r="E5" s="70"/>
    </row>
    <row r="6" spans="1:5" x14ac:dyDescent="0.2">
      <c r="A6" s="3" t="s">
        <v>48</v>
      </c>
      <c r="B6" s="4"/>
      <c r="C6" s="4"/>
      <c r="D6" s="4"/>
      <c r="E6" s="4"/>
    </row>
    <row r="7" spans="1:5" x14ac:dyDescent="0.2">
      <c r="A7" s="117" t="s">
        <v>15</v>
      </c>
      <c r="B7" s="117"/>
      <c r="C7" s="117"/>
      <c r="D7" s="45" t="s">
        <v>14</v>
      </c>
      <c r="E7" s="45" t="s">
        <v>45</v>
      </c>
    </row>
    <row r="8" spans="1:5" x14ac:dyDescent="0.2">
      <c r="A8" s="118"/>
      <c r="B8" s="119"/>
      <c r="C8" s="120"/>
      <c r="D8" s="62"/>
      <c r="E8" s="62"/>
    </row>
    <row r="9" spans="1:5" ht="3.6" customHeight="1" x14ac:dyDescent="0.2"/>
    <row r="10" spans="1:5" customFormat="1" ht="15" x14ac:dyDescent="0.25">
      <c r="A10" s="3" t="s">
        <v>110</v>
      </c>
      <c r="B10" s="4"/>
      <c r="C10" s="4"/>
      <c r="D10" s="4"/>
      <c r="E10" s="4"/>
    </row>
    <row r="11" spans="1:5" customFormat="1" ht="15" x14ac:dyDescent="0.25">
      <c r="A11" s="108" t="s">
        <v>93</v>
      </c>
      <c r="B11" s="112"/>
      <c r="C11" s="113"/>
      <c r="D11" s="114"/>
    </row>
    <row r="12" spans="1:5" customFormat="1" ht="15" x14ac:dyDescent="0.25">
      <c r="A12" s="108" t="s">
        <v>94</v>
      </c>
      <c r="B12" s="112"/>
      <c r="C12" s="113"/>
      <c r="D12" s="114"/>
    </row>
    <row r="13" spans="1:5" customFormat="1" ht="15" x14ac:dyDescent="0.25">
      <c r="A13" s="108" t="s">
        <v>95</v>
      </c>
      <c r="B13" s="112"/>
      <c r="C13" s="113"/>
      <c r="D13" s="114"/>
    </row>
    <row r="14" spans="1:5" customFormat="1" ht="15" x14ac:dyDescent="0.25">
      <c r="A14" s="108" t="s">
        <v>14</v>
      </c>
      <c r="B14" s="110"/>
      <c r="C14" s="108" t="s">
        <v>96</v>
      </c>
      <c r="D14" s="111"/>
    </row>
    <row r="15" spans="1:5" customFormat="1" ht="15" x14ac:dyDescent="0.25">
      <c r="A15" s="108" t="s">
        <v>97</v>
      </c>
      <c r="B15" s="110"/>
      <c r="C15" s="108" t="s">
        <v>98</v>
      </c>
      <c r="D15" s="111"/>
    </row>
    <row r="16" spans="1:5" customFormat="1" ht="25.5" x14ac:dyDescent="0.25">
      <c r="A16" s="109" t="s">
        <v>99</v>
      </c>
      <c r="B16" s="110"/>
      <c r="C16" s="108" t="s">
        <v>100</v>
      </c>
      <c r="D16" s="111"/>
    </row>
    <row r="17" spans="1:7" customFormat="1" ht="15" x14ac:dyDescent="0.25">
      <c r="A17" s="108" t="s">
        <v>101</v>
      </c>
      <c r="B17" s="110"/>
      <c r="C17" s="108" t="s">
        <v>100</v>
      </c>
      <c r="D17" s="111"/>
    </row>
    <row r="18" spans="1:7" customFormat="1" ht="15" x14ac:dyDescent="0.25">
      <c r="A18" s="108" t="s">
        <v>102</v>
      </c>
      <c r="B18" s="112"/>
      <c r="C18" s="113"/>
      <c r="D18" s="114"/>
    </row>
    <row r="19" spans="1:7" customFormat="1" ht="15" x14ac:dyDescent="0.25">
      <c r="A19" s="108" t="s">
        <v>103</v>
      </c>
      <c r="B19" s="112"/>
      <c r="C19" s="113"/>
      <c r="D19" s="114"/>
    </row>
    <row r="20" spans="1:7" ht="3.6" customHeight="1" x14ac:dyDescent="0.2"/>
    <row r="21" spans="1:7" x14ac:dyDescent="0.2">
      <c r="A21" s="3" t="s">
        <v>16</v>
      </c>
      <c r="B21" s="4"/>
      <c r="C21" s="4"/>
      <c r="D21" s="4"/>
      <c r="E21" s="4"/>
      <c r="F21" s="85"/>
      <c r="G21" s="85"/>
    </row>
    <row r="22" spans="1:7" ht="3.6" customHeight="1" x14ac:dyDescent="0.2"/>
    <row r="23" spans="1:7" s="8" customFormat="1" ht="51" x14ac:dyDescent="0.25">
      <c r="A23" s="6" t="s">
        <v>55</v>
      </c>
      <c r="B23" s="7" t="s">
        <v>58</v>
      </c>
      <c r="C23" s="7" t="s">
        <v>4</v>
      </c>
      <c r="D23" s="5" t="s">
        <v>5</v>
      </c>
      <c r="E23" s="5" t="s">
        <v>2</v>
      </c>
      <c r="G23" s="79"/>
    </row>
    <row r="24" spans="1:7" s="12" customFormat="1" x14ac:dyDescent="0.25">
      <c r="A24" s="44" t="s">
        <v>56</v>
      </c>
      <c r="B24" s="62"/>
      <c r="C24" s="17">
        <v>500</v>
      </c>
      <c r="D24" s="46">
        <f>B24*C24</f>
        <v>0</v>
      </c>
      <c r="E24" s="121">
        <f>D24+D25</f>
        <v>0</v>
      </c>
      <c r="G24" s="80"/>
    </row>
    <row r="25" spans="1:7" x14ac:dyDescent="0.2">
      <c r="A25" s="10" t="s">
        <v>57</v>
      </c>
      <c r="B25" s="63"/>
      <c r="C25" s="11">
        <v>100</v>
      </c>
      <c r="D25" s="9">
        <f>B25*C25</f>
        <v>0</v>
      </c>
      <c r="E25" s="122"/>
      <c r="G25" s="79"/>
    </row>
    <row r="26" spans="1:7" ht="3.6" customHeight="1" x14ac:dyDescent="0.2"/>
    <row r="27" spans="1:7" x14ac:dyDescent="0.2">
      <c r="A27" s="3" t="s">
        <v>59</v>
      </c>
      <c r="B27" s="4"/>
      <c r="C27" s="4"/>
      <c r="D27" s="4"/>
      <c r="E27" s="4"/>
      <c r="F27" s="85"/>
      <c r="G27" s="85"/>
    </row>
    <row r="28" spans="1:7" ht="3.6" customHeight="1" x14ac:dyDescent="0.2"/>
    <row r="29" spans="1:7" ht="53.25" customHeight="1" x14ac:dyDescent="0.2">
      <c r="A29" s="16" t="s">
        <v>60</v>
      </c>
      <c r="B29" s="7" t="s">
        <v>67</v>
      </c>
      <c r="C29" s="81" t="s">
        <v>68</v>
      </c>
      <c r="D29" s="81" t="s">
        <v>83</v>
      </c>
      <c r="E29" s="7" t="s">
        <v>68</v>
      </c>
    </row>
    <row r="30" spans="1:7" x14ac:dyDescent="0.2">
      <c r="A30" s="7" t="s">
        <v>61</v>
      </c>
      <c r="B30" s="66"/>
      <c r="C30" s="86" t="e">
        <f>B30/B$37</f>
        <v>#DIV/0!</v>
      </c>
      <c r="D30" s="91"/>
      <c r="E30" s="92" t="e">
        <f>D30/D$37</f>
        <v>#DIV/0!</v>
      </c>
    </row>
    <row r="31" spans="1:7" x14ac:dyDescent="0.2">
      <c r="A31" s="7" t="s">
        <v>62</v>
      </c>
      <c r="B31" s="66"/>
      <c r="C31" s="86" t="e">
        <f t="shared" ref="C31:C37" si="0">B31/B$37</f>
        <v>#DIV/0!</v>
      </c>
      <c r="D31" s="91"/>
      <c r="E31" s="92" t="e">
        <f t="shared" ref="E31:E36" si="1">D31/D$37</f>
        <v>#DIV/0!</v>
      </c>
    </row>
    <row r="32" spans="1:7" x14ac:dyDescent="0.2">
      <c r="A32" s="7" t="s">
        <v>63</v>
      </c>
      <c r="B32" s="66"/>
      <c r="C32" s="86" t="e">
        <f t="shared" si="0"/>
        <v>#DIV/0!</v>
      </c>
      <c r="D32" s="91"/>
      <c r="E32" s="92" t="e">
        <f t="shared" si="1"/>
        <v>#DIV/0!</v>
      </c>
    </row>
    <row r="33" spans="1:9" x14ac:dyDescent="0.2">
      <c r="A33" s="5" t="s">
        <v>64</v>
      </c>
      <c r="B33" s="66"/>
      <c r="C33" s="86" t="e">
        <f t="shared" si="0"/>
        <v>#DIV/0!</v>
      </c>
      <c r="D33" s="91"/>
      <c r="E33" s="92" t="e">
        <f t="shared" si="1"/>
        <v>#DIV/0!</v>
      </c>
    </row>
    <row r="34" spans="1:9" x14ac:dyDescent="0.2">
      <c r="A34" s="5" t="s">
        <v>65</v>
      </c>
      <c r="B34" s="66"/>
      <c r="C34" s="86" t="e">
        <f t="shared" si="0"/>
        <v>#DIV/0!</v>
      </c>
      <c r="D34" s="91"/>
      <c r="E34" s="92" t="e">
        <f t="shared" si="1"/>
        <v>#DIV/0!</v>
      </c>
    </row>
    <row r="35" spans="1:9" x14ac:dyDescent="0.2">
      <c r="A35" s="5" t="s">
        <v>66</v>
      </c>
      <c r="B35" s="66"/>
      <c r="C35" s="86" t="e">
        <f t="shared" si="0"/>
        <v>#DIV/0!</v>
      </c>
      <c r="D35" s="91"/>
      <c r="E35" s="92" t="e">
        <f t="shared" si="1"/>
        <v>#DIV/0!</v>
      </c>
    </row>
    <row r="36" spans="1:9" x14ac:dyDescent="0.2">
      <c r="A36" s="5" t="s">
        <v>13</v>
      </c>
      <c r="B36" s="66"/>
      <c r="C36" s="86" t="e">
        <f t="shared" si="0"/>
        <v>#DIV/0!</v>
      </c>
      <c r="D36" s="91"/>
      <c r="E36" s="92" t="e">
        <f t="shared" si="1"/>
        <v>#DIV/0!</v>
      </c>
    </row>
    <row r="37" spans="1:9" x14ac:dyDescent="0.2">
      <c r="A37" s="19" t="s">
        <v>2</v>
      </c>
      <c r="B37" s="20">
        <f>SUM(B30:B36)</f>
        <v>0</v>
      </c>
      <c r="C37" s="87" t="e">
        <f t="shared" si="0"/>
        <v>#DIV/0!</v>
      </c>
      <c r="D37" s="20">
        <f>SUM(D30:D36)</f>
        <v>0</v>
      </c>
      <c r="E37" s="87" t="e">
        <f>SUM(E30:E36)</f>
        <v>#DIV/0!</v>
      </c>
      <c r="F37" s="43"/>
      <c r="G37" s="43"/>
    </row>
    <row r="38" spans="1:9" ht="3.6" customHeight="1" x14ac:dyDescent="0.2"/>
    <row r="39" spans="1:9" x14ac:dyDescent="0.2">
      <c r="A39" s="3" t="s">
        <v>6</v>
      </c>
      <c r="B39" s="4"/>
      <c r="C39" s="4"/>
      <c r="D39" s="4"/>
      <c r="E39" s="4"/>
    </row>
    <row r="40" spans="1:9" ht="4.5" customHeight="1" x14ac:dyDescent="0.2"/>
    <row r="41" spans="1:9" s="8" customFormat="1" ht="25.5" x14ac:dyDescent="0.25">
      <c r="A41" s="12"/>
      <c r="B41" s="7" t="s">
        <v>0</v>
      </c>
      <c r="C41" s="7" t="s">
        <v>7</v>
      </c>
      <c r="D41" s="7" t="s">
        <v>1</v>
      </c>
      <c r="E41" s="13"/>
      <c r="F41" s="13"/>
      <c r="G41" s="13"/>
      <c r="H41" s="13"/>
      <c r="I41" s="13"/>
    </row>
    <row r="42" spans="1:9" x14ac:dyDescent="0.2">
      <c r="A42" s="14" t="s">
        <v>8</v>
      </c>
      <c r="B42" s="63"/>
      <c r="C42" s="64"/>
      <c r="D42" s="65"/>
      <c r="E42" s="15"/>
      <c r="F42" s="15"/>
      <c r="G42" s="15"/>
      <c r="H42" s="15"/>
      <c r="I42" s="15"/>
    </row>
    <row r="43" spans="1:9" ht="3.6" customHeight="1" x14ac:dyDescent="0.2">
      <c r="E43" s="15"/>
      <c r="F43" s="15"/>
      <c r="G43" s="15"/>
      <c r="H43" s="15"/>
      <c r="I43" s="15"/>
    </row>
    <row r="44" spans="1:9" x14ac:dyDescent="0.2">
      <c r="A44" s="3" t="s">
        <v>47</v>
      </c>
      <c r="B44" s="4"/>
      <c r="C44" s="4"/>
      <c r="D44" s="4"/>
      <c r="E44" s="4"/>
    </row>
    <row r="45" spans="1:9" ht="3.6" customHeight="1" x14ac:dyDescent="0.2"/>
    <row r="46" spans="1:9" ht="51" x14ac:dyDescent="0.2">
      <c r="A46" s="16" t="s">
        <v>9</v>
      </c>
      <c r="B46" s="7" t="s">
        <v>3</v>
      </c>
      <c r="C46" s="7" t="s">
        <v>10</v>
      </c>
      <c r="D46" s="7" t="s">
        <v>11</v>
      </c>
    </row>
    <row r="47" spans="1:9" x14ac:dyDescent="0.2">
      <c r="A47" s="7" t="s">
        <v>12</v>
      </c>
      <c r="B47" s="66"/>
      <c r="C47" s="67"/>
      <c r="D47" s="18">
        <f>ROUND(B47,2)*ROUND(C47,2)</f>
        <v>0</v>
      </c>
    </row>
    <row r="48" spans="1:9" ht="3.6" customHeight="1" x14ac:dyDescent="0.2"/>
    <row r="50" spans="1:5" ht="18" x14ac:dyDescent="0.25">
      <c r="A50" s="129" t="s">
        <v>111</v>
      </c>
      <c r="B50" s="129"/>
      <c r="C50" s="129"/>
      <c r="D50" s="129"/>
      <c r="E50" s="129"/>
    </row>
    <row r="51" spans="1:5" ht="3.6" customHeight="1" x14ac:dyDescent="0.2">
      <c r="A51" s="21"/>
      <c r="B51" s="22"/>
      <c r="C51" s="21"/>
      <c r="D51" s="23"/>
    </row>
    <row r="52" spans="1:5" x14ac:dyDescent="0.2">
      <c r="A52" s="21"/>
      <c r="B52" s="24" t="s">
        <v>17</v>
      </c>
      <c r="C52" s="21"/>
      <c r="E52" s="25" t="s">
        <v>17</v>
      </c>
    </row>
    <row r="53" spans="1:5" x14ac:dyDescent="0.2">
      <c r="A53" s="130" t="s">
        <v>18</v>
      </c>
      <c r="B53" s="130"/>
      <c r="C53" s="130" t="s">
        <v>19</v>
      </c>
      <c r="D53" s="130"/>
      <c r="E53" s="130"/>
    </row>
    <row r="54" spans="1:5" ht="3.6" customHeight="1" x14ac:dyDescent="0.2">
      <c r="A54" s="26"/>
      <c r="B54" s="27"/>
      <c r="C54" s="28"/>
      <c r="E54" s="29"/>
    </row>
    <row r="55" spans="1:5" ht="22.5" customHeight="1" x14ac:dyDescent="0.2">
      <c r="A55" s="30" t="s">
        <v>20</v>
      </c>
      <c r="B55" s="53"/>
      <c r="C55" s="141" t="s">
        <v>21</v>
      </c>
      <c r="D55" s="141"/>
      <c r="E55" s="57"/>
    </row>
    <row r="56" spans="1:5" ht="22.5" customHeight="1" x14ac:dyDescent="0.2">
      <c r="A56" s="33" t="s">
        <v>22</v>
      </c>
      <c r="B56" s="34">
        <f>SUM(B57:B58)</f>
        <v>0</v>
      </c>
      <c r="C56" s="141" t="s">
        <v>23</v>
      </c>
      <c r="D56" s="141"/>
      <c r="E56" s="32">
        <f>B70-E55</f>
        <v>0</v>
      </c>
    </row>
    <row r="57" spans="1:5" ht="22.5" x14ac:dyDescent="0.2">
      <c r="A57" s="47" t="s">
        <v>78</v>
      </c>
      <c r="B57" s="54"/>
      <c r="C57" s="123" t="s">
        <v>25</v>
      </c>
      <c r="D57" s="124"/>
      <c r="E57" s="35">
        <f>E56*50%</f>
        <v>0</v>
      </c>
    </row>
    <row r="58" spans="1:5" ht="22.5" x14ac:dyDescent="0.2">
      <c r="A58" s="49" t="s">
        <v>26</v>
      </c>
      <c r="B58" s="55"/>
      <c r="C58" s="140" t="s">
        <v>27</v>
      </c>
      <c r="D58" s="134"/>
      <c r="E58" s="36">
        <f>SUM(E59:E65)</f>
        <v>0</v>
      </c>
    </row>
    <row r="59" spans="1:5" ht="22.5" customHeight="1" x14ac:dyDescent="0.2">
      <c r="A59" s="30" t="s">
        <v>28</v>
      </c>
      <c r="B59" s="31">
        <f>SUM(B60:B64)</f>
        <v>0</v>
      </c>
      <c r="C59" s="142" t="s">
        <v>29</v>
      </c>
      <c r="D59" s="143"/>
      <c r="E59" s="58"/>
    </row>
    <row r="60" spans="1:5" x14ac:dyDescent="0.2">
      <c r="A60" s="47" t="s">
        <v>79</v>
      </c>
      <c r="B60" s="54"/>
      <c r="C60" s="142" t="s">
        <v>31</v>
      </c>
      <c r="D60" s="143"/>
      <c r="E60" s="58"/>
    </row>
    <row r="61" spans="1:5" ht="28.5" customHeight="1" x14ac:dyDescent="0.2">
      <c r="A61" s="47" t="s">
        <v>46</v>
      </c>
      <c r="B61" s="54"/>
      <c r="C61" s="142" t="s">
        <v>33</v>
      </c>
      <c r="D61" s="143"/>
      <c r="E61" s="58"/>
    </row>
    <row r="62" spans="1:5" ht="22.5" customHeight="1" x14ac:dyDescent="0.2">
      <c r="A62" s="47" t="s">
        <v>80</v>
      </c>
      <c r="B62" s="54"/>
      <c r="C62" s="142" t="s">
        <v>34</v>
      </c>
      <c r="D62" s="143"/>
      <c r="E62" s="58"/>
    </row>
    <row r="63" spans="1:5" ht="29.25" customHeight="1" x14ac:dyDescent="0.2">
      <c r="A63" s="47" t="s">
        <v>81</v>
      </c>
      <c r="B63" s="54"/>
      <c r="C63" s="142" t="s">
        <v>35</v>
      </c>
      <c r="D63" s="143"/>
      <c r="E63" s="58"/>
    </row>
    <row r="64" spans="1:5" ht="22.5" customHeight="1" x14ac:dyDescent="0.2">
      <c r="A64" s="48" t="s">
        <v>82</v>
      </c>
      <c r="B64" s="56"/>
      <c r="C64" s="142" t="s">
        <v>36</v>
      </c>
      <c r="D64" s="143"/>
      <c r="E64" s="58"/>
    </row>
    <row r="65" spans="1:5" ht="25.5" x14ac:dyDescent="0.2">
      <c r="A65" s="30" t="s">
        <v>30</v>
      </c>
      <c r="B65" s="53"/>
      <c r="C65" s="149" t="s">
        <v>37</v>
      </c>
      <c r="D65" s="150"/>
      <c r="E65" s="59"/>
    </row>
    <row r="66" spans="1:5" ht="22.5" customHeight="1" x14ac:dyDescent="0.2">
      <c r="A66" s="30" t="s">
        <v>32</v>
      </c>
      <c r="B66" s="31">
        <f>(B56+B59)*5%</f>
        <v>0</v>
      </c>
      <c r="C66" s="144" t="s">
        <v>38</v>
      </c>
      <c r="D66" s="145"/>
      <c r="E66" s="36">
        <f>SUM(E67:E68)</f>
        <v>0</v>
      </c>
    </row>
    <row r="67" spans="1:5" x14ac:dyDescent="0.2">
      <c r="A67" s="38"/>
      <c r="B67" s="37"/>
      <c r="C67" s="146" t="s">
        <v>39</v>
      </c>
      <c r="D67" s="128"/>
      <c r="E67" s="60"/>
    </row>
    <row r="68" spans="1:5" s="8" customFormat="1" ht="22.5" customHeight="1" x14ac:dyDescent="0.25">
      <c r="A68" s="39"/>
      <c r="B68" s="37"/>
      <c r="C68" s="147" t="s">
        <v>40</v>
      </c>
      <c r="D68" s="148"/>
      <c r="E68" s="61"/>
    </row>
    <row r="69" spans="1:5" x14ac:dyDescent="0.2">
      <c r="A69" s="39"/>
      <c r="B69" s="40"/>
      <c r="C69" s="125" t="s">
        <v>41</v>
      </c>
      <c r="D69" s="126"/>
      <c r="E69" s="42">
        <f>IF((E56-E58-E66)&gt;=E57,E57,IF(E56-E58-E66&lt;E57,E56-E58-E66))</f>
        <v>0</v>
      </c>
    </row>
    <row r="70" spans="1:5" ht="22.5" customHeight="1" x14ac:dyDescent="0.2">
      <c r="A70" s="41" t="s">
        <v>42</v>
      </c>
      <c r="B70" s="35">
        <f>B55+B56+B59+B65+B66</f>
        <v>0</v>
      </c>
      <c r="C70" s="135" t="s">
        <v>43</v>
      </c>
      <c r="D70" s="135"/>
      <c r="E70" s="35">
        <f>E55+E58+E66+E69</f>
        <v>0</v>
      </c>
    </row>
    <row r="71" spans="1:5" s="52" customFormat="1" ht="3.6" customHeight="1" x14ac:dyDescent="0.2">
      <c r="A71" s="2"/>
      <c r="B71" s="2"/>
      <c r="C71" s="2"/>
      <c r="D71" s="2"/>
      <c r="E71" s="2"/>
    </row>
    <row r="72" spans="1:5" s="52" customFormat="1" ht="13.5" customHeight="1" x14ac:dyDescent="0.2">
      <c r="A72" s="139" t="s">
        <v>44</v>
      </c>
      <c r="B72" s="139"/>
      <c r="C72" s="139"/>
      <c r="D72" s="50">
        <f>E24</f>
        <v>0</v>
      </c>
      <c r="E72" s="51" t="str">
        <f>IF(E69&lt;D72,"Plafond respecté","Plafond dépassé")</f>
        <v>Plafond dépassé</v>
      </c>
    </row>
    <row r="73" spans="1:5" s="52" customFormat="1" ht="3.6" customHeight="1" x14ac:dyDescent="0.2">
      <c r="A73" s="2"/>
      <c r="B73" s="2"/>
      <c r="C73" s="2"/>
      <c r="D73" s="2"/>
      <c r="E73" s="2"/>
    </row>
    <row r="74" spans="1:5" s="52" customFormat="1" ht="13.5" customHeight="1" x14ac:dyDescent="0.2">
      <c r="A74" s="95" t="s">
        <v>85</v>
      </c>
      <c r="B74" s="42"/>
      <c r="C74" s="42"/>
      <c r="D74" s="96" t="e">
        <f>IRR(A82:K82)</f>
        <v>#NUM!</v>
      </c>
      <c r="E74" s="97"/>
    </row>
    <row r="76" spans="1:5" x14ac:dyDescent="0.2">
      <c r="A76" s="98" t="s">
        <v>86</v>
      </c>
      <c r="B76" s="99">
        <v>0.1</v>
      </c>
      <c r="C76" s="138" t="s">
        <v>87</v>
      </c>
      <c r="D76" s="138"/>
      <c r="E76" s="99">
        <v>0.1</v>
      </c>
    </row>
    <row r="77" spans="1:5" x14ac:dyDescent="0.2">
      <c r="A77" s="98" t="s">
        <v>88</v>
      </c>
      <c r="B77" s="99">
        <v>0.08</v>
      </c>
      <c r="C77" s="138" t="s">
        <v>89</v>
      </c>
      <c r="D77" s="138"/>
      <c r="E77" s="100">
        <f>B47*6</f>
        <v>0</v>
      </c>
    </row>
    <row r="78" spans="1:5" x14ac:dyDescent="0.2">
      <c r="A78" s="98" t="s">
        <v>90</v>
      </c>
      <c r="B78" s="99">
        <v>0.01</v>
      </c>
      <c r="C78" s="138" t="s">
        <v>91</v>
      </c>
      <c r="D78" s="138"/>
      <c r="E78" s="99">
        <v>0.1</v>
      </c>
    </row>
    <row r="79" spans="1:5" ht="15" x14ac:dyDescent="0.2">
      <c r="A79" s="101"/>
      <c r="B79" s="102"/>
      <c r="C79" s="103"/>
      <c r="D79" s="52"/>
      <c r="E79" s="52"/>
    </row>
    <row r="80" spans="1:5" s="105" customFormat="1" ht="11.25" x14ac:dyDescent="0.2">
      <c r="A80" s="104" t="s">
        <v>92</v>
      </c>
    </row>
    <row r="81" spans="1:11" s="105" customFormat="1" ht="11.25" x14ac:dyDescent="0.2">
      <c r="A81" s="106">
        <v>0</v>
      </c>
      <c r="B81" s="106">
        <v>1</v>
      </c>
      <c r="C81" s="106">
        <v>2</v>
      </c>
      <c r="D81" s="106">
        <v>3</v>
      </c>
      <c r="E81" s="106">
        <v>4</v>
      </c>
      <c r="F81" s="106">
        <v>5</v>
      </c>
      <c r="G81" s="106">
        <v>6</v>
      </c>
      <c r="H81" s="106">
        <v>7</v>
      </c>
      <c r="I81" s="106">
        <v>8</v>
      </c>
      <c r="J81" s="106">
        <v>9</v>
      </c>
      <c r="K81" s="106">
        <v>10</v>
      </c>
    </row>
    <row r="82" spans="1:11" s="105" customFormat="1" ht="11.25" x14ac:dyDescent="0.2">
      <c r="A82" s="107">
        <f>-(B70-(E58+(E66-E68)+E69))</f>
        <v>0</v>
      </c>
      <c r="B82" s="107">
        <f>($D$47-($D$47*$B$76)-(($D$47-($D$47*$B$76))*$B$77)-(($D$47-($D$47*$B$76)-(($D$47-($D$47*$B$76))*$B$77))*$E$76)-$E$77)*(1+$B$78)^(B81-1)</f>
        <v>0</v>
      </c>
      <c r="C82" s="107">
        <f t="shared" ref="C82:J82" si="2">($D$47-($D$47*$B$76)-(($D$47-($D$47*$B$76))*$B$77)-(($D$47-($D$47*$B$76)-(($D$47-($D$47*$B$76))*$B$77))*$E$76)-$E$77)*(1+$B$78)^(C81-1)</f>
        <v>0</v>
      </c>
      <c r="D82" s="107">
        <f t="shared" si="2"/>
        <v>0</v>
      </c>
      <c r="E82" s="107">
        <f t="shared" si="2"/>
        <v>0</v>
      </c>
      <c r="F82" s="107">
        <f t="shared" si="2"/>
        <v>0</v>
      </c>
      <c r="G82" s="107">
        <f t="shared" si="2"/>
        <v>0</v>
      </c>
      <c r="H82" s="107">
        <f t="shared" si="2"/>
        <v>0</v>
      </c>
      <c r="I82" s="107">
        <f t="shared" si="2"/>
        <v>0</v>
      </c>
      <c r="J82" s="107">
        <f t="shared" si="2"/>
        <v>0</v>
      </c>
      <c r="K82" s="107">
        <f>($D$47-($D$47*$B$76)-(($D$47-($D$47*$B$76))*$B$77)-(($D$47-($D$47*$B$76)-(($D$47-($D$47*$B$76))*$B$77))*$E$76)-$E$77)*(1+$B$78)^(K81-1)+(((J82*(1+B78))/E78))</f>
        <v>0</v>
      </c>
    </row>
  </sheetData>
  <mergeCells count="33">
    <mergeCell ref="A53:B53"/>
    <mergeCell ref="C53:E53"/>
    <mergeCell ref="C2:E2"/>
    <mergeCell ref="C3:E3"/>
    <mergeCell ref="A7:C7"/>
    <mergeCell ref="A8:C8"/>
    <mergeCell ref="B11:D11"/>
    <mergeCell ref="B12:D12"/>
    <mergeCell ref="B13:D13"/>
    <mergeCell ref="B18:D18"/>
    <mergeCell ref="B19:D19"/>
    <mergeCell ref="E24:E25"/>
    <mergeCell ref="A50:E50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7:D77"/>
    <mergeCell ref="C78:D78"/>
    <mergeCell ref="C67:D67"/>
    <mergeCell ref="C68:D68"/>
    <mergeCell ref="C69:D69"/>
    <mergeCell ref="C70:D70"/>
    <mergeCell ref="A72:C72"/>
    <mergeCell ref="C76:D76"/>
  </mergeCells>
  <conditionalFormatting sqref="E72">
    <cfRule type="containsText" dxfId="5" priority="2" operator="containsText" text="Plafond dépassé">
      <formula>NOT(ISERROR(SEARCH("Plafond dépassé",E72)))</formula>
    </cfRule>
    <cfRule type="containsText" dxfId="4" priority="3" operator="containsText" text="Plafond dépassé">
      <formula>NOT(ISERROR(SEARCH("Plafond dépassé",E72)))</formula>
    </cfRule>
  </conditionalFormatting>
  <conditionalFormatting sqref="D74">
    <cfRule type="cellIs" dxfId="3" priority="1" operator="greaterThan">
      <formula>0.06</formula>
    </cfRule>
  </conditionalFormatting>
  <pageMargins left="0.7" right="0.7" top="0.47" bottom="0.51" header="0.3" footer="0.3"/>
  <pageSetup paperSize="9" scale="9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08DCC-4DAE-44C5-91DB-B5ECF13F45E3}">
  <sheetPr>
    <pageSetUpPr fitToPage="1"/>
  </sheetPr>
  <dimension ref="A1:K82"/>
  <sheetViews>
    <sheetView topLeftCell="A52" zoomScale="90" zoomScaleNormal="90" workbookViewId="0">
      <selection activeCell="A51" sqref="A51"/>
    </sheetView>
  </sheetViews>
  <sheetFormatPr baseColWidth="10" defaultRowHeight="12.75" x14ac:dyDescent="0.2"/>
  <cols>
    <col min="1" max="1" width="26.28515625" style="2" customWidth="1"/>
    <col min="2" max="5" width="15.7109375" style="2" customWidth="1"/>
    <col min="6" max="16384" width="11.42578125" style="2"/>
  </cols>
  <sheetData>
    <row r="1" spans="1:5" x14ac:dyDescent="0.2">
      <c r="A1" s="1"/>
    </row>
    <row r="2" spans="1:5" ht="32.25" customHeight="1" x14ac:dyDescent="0.25">
      <c r="A2" s="1"/>
      <c r="C2" s="115" t="s">
        <v>54</v>
      </c>
      <c r="D2" s="115"/>
      <c r="E2" s="115"/>
    </row>
    <row r="3" spans="1:5" ht="15.75" customHeight="1" x14ac:dyDescent="0.25">
      <c r="A3" s="1"/>
      <c r="C3" s="116" t="s">
        <v>49</v>
      </c>
      <c r="D3" s="116"/>
      <c r="E3" s="116"/>
    </row>
    <row r="4" spans="1:5" ht="15.75" x14ac:dyDescent="0.25">
      <c r="A4" s="1"/>
      <c r="C4" s="68" t="s">
        <v>50</v>
      </c>
      <c r="D4" s="69"/>
      <c r="E4" s="68"/>
    </row>
    <row r="5" spans="1:5" s="1" customFormat="1" ht="15.75" x14ac:dyDescent="0.25">
      <c r="C5" s="70"/>
      <c r="D5" s="70"/>
      <c r="E5" s="70"/>
    </row>
    <row r="6" spans="1:5" x14ac:dyDescent="0.2">
      <c r="A6" s="3" t="s">
        <v>48</v>
      </c>
      <c r="B6" s="4"/>
      <c r="C6" s="4"/>
      <c r="D6" s="4"/>
      <c r="E6" s="4"/>
    </row>
    <row r="7" spans="1:5" x14ac:dyDescent="0.2">
      <c r="A7" s="117" t="s">
        <v>15</v>
      </c>
      <c r="B7" s="117"/>
      <c r="C7" s="117"/>
      <c r="D7" s="45" t="s">
        <v>14</v>
      </c>
      <c r="E7" s="45" t="s">
        <v>45</v>
      </c>
    </row>
    <row r="8" spans="1:5" x14ac:dyDescent="0.2">
      <c r="A8" s="118"/>
      <c r="B8" s="119"/>
      <c r="C8" s="120"/>
      <c r="D8" s="62"/>
      <c r="E8" s="62"/>
    </row>
    <row r="9" spans="1:5" ht="3.6" customHeight="1" x14ac:dyDescent="0.2"/>
    <row r="10" spans="1:5" customFormat="1" ht="15" x14ac:dyDescent="0.25">
      <c r="A10" s="3" t="s">
        <v>112</v>
      </c>
      <c r="B10" s="4"/>
      <c r="C10" s="4"/>
      <c r="D10" s="4"/>
      <c r="E10" s="4"/>
    </row>
    <row r="11" spans="1:5" customFormat="1" ht="15" x14ac:dyDescent="0.25">
      <c r="A11" s="108" t="s">
        <v>93</v>
      </c>
      <c r="B11" s="112"/>
      <c r="C11" s="113"/>
      <c r="D11" s="114"/>
    </row>
    <row r="12" spans="1:5" customFormat="1" ht="15" x14ac:dyDescent="0.25">
      <c r="A12" s="108" t="s">
        <v>94</v>
      </c>
      <c r="B12" s="112"/>
      <c r="C12" s="113"/>
      <c r="D12" s="114"/>
    </row>
    <row r="13" spans="1:5" customFormat="1" ht="15" x14ac:dyDescent="0.25">
      <c r="A13" s="108" t="s">
        <v>95</v>
      </c>
      <c r="B13" s="112"/>
      <c r="C13" s="113"/>
      <c r="D13" s="114"/>
    </row>
    <row r="14" spans="1:5" customFormat="1" ht="15" x14ac:dyDescent="0.25">
      <c r="A14" s="108" t="s">
        <v>14</v>
      </c>
      <c r="B14" s="110"/>
      <c r="C14" s="108" t="s">
        <v>96</v>
      </c>
      <c r="D14" s="111"/>
    </row>
    <row r="15" spans="1:5" customFormat="1" ht="15" x14ac:dyDescent="0.25">
      <c r="A15" s="108" t="s">
        <v>97</v>
      </c>
      <c r="B15" s="110"/>
      <c r="C15" s="108" t="s">
        <v>98</v>
      </c>
      <c r="D15" s="111"/>
    </row>
    <row r="16" spans="1:5" customFormat="1" ht="25.5" x14ac:dyDescent="0.25">
      <c r="A16" s="109" t="s">
        <v>99</v>
      </c>
      <c r="B16" s="110"/>
      <c r="C16" s="108" t="s">
        <v>100</v>
      </c>
      <c r="D16" s="111"/>
    </row>
    <row r="17" spans="1:7" customFormat="1" ht="15" x14ac:dyDescent="0.25">
      <c r="A17" s="108" t="s">
        <v>101</v>
      </c>
      <c r="B17" s="110"/>
      <c r="C17" s="108" t="s">
        <v>100</v>
      </c>
      <c r="D17" s="111"/>
    </row>
    <row r="18" spans="1:7" customFormat="1" ht="15" x14ac:dyDescent="0.25">
      <c r="A18" s="108" t="s">
        <v>102</v>
      </c>
      <c r="B18" s="112"/>
      <c r="C18" s="113"/>
      <c r="D18" s="114"/>
    </row>
    <row r="19" spans="1:7" customFormat="1" ht="15" x14ac:dyDescent="0.25">
      <c r="A19" s="108" t="s">
        <v>103</v>
      </c>
      <c r="B19" s="112"/>
      <c r="C19" s="113"/>
      <c r="D19" s="114"/>
    </row>
    <row r="20" spans="1:7" ht="3.6" customHeight="1" x14ac:dyDescent="0.2"/>
    <row r="21" spans="1:7" x14ac:dyDescent="0.2">
      <c r="A21" s="3" t="s">
        <v>16</v>
      </c>
      <c r="B21" s="4"/>
      <c r="C21" s="4"/>
      <c r="D21" s="4"/>
      <c r="E21" s="4"/>
      <c r="F21" s="85"/>
      <c r="G21" s="85"/>
    </row>
    <row r="22" spans="1:7" ht="3.6" customHeight="1" x14ac:dyDescent="0.2"/>
    <row r="23" spans="1:7" s="8" customFormat="1" ht="51" x14ac:dyDescent="0.25">
      <c r="A23" s="6" t="s">
        <v>55</v>
      </c>
      <c r="B23" s="7" t="s">
        <v>58</v>
      </c>
      <c r="C23" s="7" t="s">
        <v>4</v>
      </c>
      <c r="D23" s="5" t="s">
        <v>5</v>
      </c>
      <c r="E23" s="5" t="s">
        <v>2</v>
      </c>
      <c r="G23" s="79"/>
    </row>
    <row r="24" spans="1:7" s="12" customFormat="1" x14ac:dyDescent="0.25">
      <c r="A24" s="44" t="s">
        <v>56</v>
      </c>
      <c r="B24" s="62"/>
      <c r="C24" s="17">
        <v>500</v>
      </c>
      <c r="D24" s="46">
        <f>B24*C24</f>
        <v>0</v>
      </c>
      <c r="E24" s="121">
        <f>D24+D25</f>
        <v>0</v>
      </c>
      <c r="G24" s="80"/>
    </row>
    <row r="25" spans="1:7" x14ac:dyDescent="0.2">
      <c r="A25" s="10" t="s">
        <v>57</v>
      </c>
      <c r="B25" s="63"/>
      <c r="C25" s="11">
        <v>100</v>
      </c>
      <c r="D25" s="9">
        <f>B25*C25</f>
        <v>0</v>
      </c>
      <c r="E25" s="122"/>
      <c r="G25" s="79"/>
    </row>
    <row r="26" spans="1:7" ht="3.6" customHeight="1" x14ac:dyDescent="0.2"/>
    <row r="27" spans="1:7" x14ac:dyDescent="0.2">
      <c r="A27" s="3" t="s">
        <v>59</v>
      </c>
      <c r="B27" s="4"/>
      <c r="C27" s="4"/>
      <c r="D27" s="4"/>
      <c r="E27" s="4"/>
      <c r="F27" s="85"/>
      <c r="G27" s="85"/>
    </row>
    <row r="28" spans="1:7" ht="3.6" customHeight="1" x14ac:dyDescent="0.2"/>
    <row r="29" spans="1:7" ht="53.25" customHeight="1" x14ac:dyDescent="0.2">
      <c r="A29" s="16" t="s">
        <v>60</v>
      </c>
      <c r="B29" s="7" t="s">
        <v>67</v>
      </c>
      <c r="C29" s="81" t="s">
        <v>68</v>
      </c>
      <c r="D29" s="81" t="s">
        <v>83</v>
      </c>
      <c r="E29" s="7" t="s">
        <v>68</v>
      </c>
    </row>
    <row r="30" spans="1:7" x14ac:dyDescent="0.2">
      <c r="A30" s="7" t="s">
        <v>61</v>
      </c>
      <c r="B30" s="66"/>
      <c r="C30" s="86" t="e">
        <f>B30/B$37</f>
        <v>#DIV/0!</v>
      </c>
      <c r="D30" s="91"/>
      <c r="E30" s="92" t="e">
        <f>D30/D$37</f>
        <v>#DIV/0!</v>
      </c>
    </row>
    <row r="31" spans="1:7" x14ac:dyDescent="0.2">
      <c r="A31" s="7" t="s">
        <v>62</v>
      </c>
      <c r="B31" s="66"/>
      <c r="C31" s="86" t="e">
        <f t="shared" ref="C31:C37" si="0">B31/B$37</f>
        <v>#DIV/0!</v>
      </c>
      <c r="D31" s="91"/>
      <c r="E31" s="92" t="e">
        <f t="shared" ref="E31:E36" si="1">D31/D$37</f>
        <v>#DIV/0!</v>
      </c>
    </row>
    <row r="32" spans="1:7" x14ac:dyDescent="0.2">
      <c r="A32" s="7" t="s">
        <v>63</v>
      </c>
      <c r="B32" s="66"/>
      <c r="C32" s="86" t="e">
        <f t="shared" si="0"/>
        <v>#DIV/0!</v>
      </c>
      <c r="D32" s="91"/>
      <c r="E32" s="92" t="e">
        <f t="shared" si="1"/>
        <v>#DIV/0!</v>
      </c>
    </row>
    <row r="33" spans="1:9" x14ac:dyDescent="0.2">
      <c r="A33" s="5" t="s">
        <v>64</v>
      </c>
      <c r="B33" s="66"/>
      <c r="C33" s="86" t="e">
        <f t="shared" si="0"/>
        <v>#DIV/0!</v>
      </c>
      <c r="D33" s="91"/>
      <c r="E33" s="92" t="e">
        <f t="shared" si="1"/>
        <v>#DIV/0!</v>
      </c>
    </row>
    <row r="34" spans="1:9" x14ac:dyDescent="0.2">
      <c r="A34" s="5" t="s">
        <v>65</v>
      </c>
      <c r="B34" s="66"/>
      <c r="C34" s="86" t="e">
        <f t="shared" si="0"/>
        <v>#DIV/0!</v>
      </c>
      <c r="D34" s="91"/>
      <c r="E34" s="92" t="e">
        <f t="shared" si="1"/>
        <v>#DIV/0!</v>
      </c>
    </row>
    <row r="35" spans="1:9" x14ac:dyDescent="0.2">
      <c r="A35" s="5" t="s">
        <v>66</v>
      </c>
      <c r="B35" s="66"/>
      <c r="C35" s="86" t="e">
        <f t="shared" si="0"/>
        <v>#DIV/0!</v>
      </c>
      <c r="D35" s="91"/>
      <c r="E35" s="92" t="e">
        <f t="shared" si="1"/>
        <v>#DIV/0!</v>
      </c>
    </row>
    <row r="36" spans="1:9" x14ac:dyDescent="0.2">
      <c r="A36" s="5" t="s">
        <v>13</v>
      </c>
      <c r="B36" s="66"/>
      <c r="C36" s="86" t="e">
        <f t="shared" si="0"/>
        <v>#DIV/0!</v>
      </c>
      <c r="D36" s="91"/>
      <c r="E36" s="92" t="e">
        <f t="shared" si="1"/>
        <v>#DIV/0!</v>
      </c>
    </row>
    <row r="37" spans="1:9" x14ac:dyDescent="0.2">
      <c r="A37" s="19" t="s">
        <v>2</v>
      </c>
      <c r="B37" s="20">
        <f>SUM(B30:B36)</f>
        <v>0</v>
      </c>
      <c r="C37" s="87" t="e">
        <f t="shared" si="0"/>
        <v>#DIV/0!</v>
      </c>
      <c r="D37" s="20">
        <f>SUM(D30:D36)</f>
        <v>0</v>
      </c>
      <c r="E37" s="87" t="e">
        <f>SUM(E30:E36)</f>
        <v>#DIV/0!</v>
      </c>
      <c r="F37" s="43"/>
      <c r="G37" s="43"/>
    </row>
    <row r="38" spans="1:9" ht="3.6" customHeight="1" x14ac:dyDescent="0.2"/>
    <row r="39" spans="1:9" x14ac:dyDescent="0.2">
      <c r="A39" s="3" t="s">
        <v>6</v>
      </c>
      <c r="B39" s="4"/>
      <c r="C39" s="4"/>
      <c r="D39" s="4"/>
      <c r="E39" s="4"/>
    </row>
    <row r="40" spans="1:9" ht="4.5" customHeight="1" x14ac:dyDescent="0.2"/>
    <row r="41" spans="1:9" s="8" customFormat="1" ht="25.5" x14ac:dyDescent="0.25">
      <c r="A41" s="12"/>
      <c r="B41" s="7" t="s">
        <v>0</v>
      </c>
      <c r="C41" s="7" t="s">
        <v>7</v>
      </c>
      <c r="D41" s="7" t="s">
        <v>1</v>
      </c>
      <c r="E41" s="13"/>
      <c r="F41" s="13"/>
      <c r="G41" s="13"/>
      <c r="H41" s="13"/>
      <c r="I41" s="13"/>
    </row>
    <row r="42" spans="1:9" x14ac:dyDescent="0.2">
      <c r="A42" s="14" t="s">
        <v>8</v>
      </c>
      <c r="B42" s="63"/>
      <c r="C42" s="64"/>
      <c r="D42" s="65"/>
      <c r="E42" s="15"/>
      <c r="F42" s="15"/>
      <c r="G42" s="15"/>
      <c r="H42" s="15"/>
      <c r="I42" s="15"/>
    </row>
    <row r="43" spans="1:9" ht="3.6" customHeight="1" x14ac:dyDescent="0.2">
      <c r="E43" s="15"/>
      <c r="F43" s="15"/>
      <c r="G43" s="15"/>
      <c r="H43" s="15"/>
      <c r="I43" s="15"/>
    </row>
    <row r="44" spans="1:9" x14ac:dyDescent="0.2">
      <c r="A44" s="3" t="s">
        <v>47</v>
      </c>
      <c r="B44" s="4"/>
      <c r="C44" s="4"/>
      <c r="D44" s="4"/>
      <c r="E44" s="4"/>
    </row>
    <row r="45" spans="1:9" ht="3.6" customHeight="1" x14ac:dyDescent="0.2"/>
    <row r="46" spans="1:9" ht="51" x14ac:dyDescent="0.2">
      <c r="A46" s="16" t="s">
        <v>9</v>
      </c>
      <c r="B46" s="7" t="s">
        <v>3</v>
      </c>
      <c r="C46" s="7" t="s">
        <v>10</v>
      </c>
      <c r="D46" s="7" t="s">
        <v>11</v>
      </c>
    </row>
    <row r="47" spans="1:9" x14ac:dyDescent="0.2">
      <c r="A47" s="7" t="s">
        <v>12</v>
      </c>
      <c r="B47" s="66"/>
      <c r="C47" s="67"/>
      <c r="D47" s="18">
        <f>ROUND(B47,2)*ROUND(C47,2)</f>
        <v>0</v>
      </c>
    </row>
    <row r="48" spans="1:9" ht="3.6" customHeight="1" x14ac:dyDescent="0.2"/>
    <row r="50" spans="1:5" ht="18" x14ac:dyDescent="0.25">
      <c r="A50" s="129" t="s">
        <v>113</v>
      </c>
      <c r="B50" s="129"/>
      <c r="C50" s="129"/>
      <c r="D50" s="129"/>
      <c r="E50" s="129"/>
    </row>
    <row r="51" spans="1:5" ht="3.6" customHeight="1" x14ac:dyDescent="0.2">
      <c r="A51" s="21"/>
      <c r="B51" s="22"/>
      <c r="C51" s="21"/>
      <c r="D51" s="23"/>
    </row>
    <row r="52" spans="1:5" x14ac:dyDescent="0.2">
      <c r="A52" s="21"/>
      <c r="B52" s="24" t="s">
        <v>17</v>
      </c>
      <c r="C52" s="21"/>
      <c r="E52" s="25" t="s">
        <v>17</v>
      </c>
    </row>
    <row r="53" spans="1:5" x14ac:dyDescent="0.2">
      <c r="A53" s="130" t="s">
        <v>18</v>
      </c>
      <c r="B53" s="130"/>
      <c r="C53" s="130" t="s">
        <v>19</v>
      </c>
      <c r="D53" s="130"/>
      <c r="E53" s="130"/>
    </row>
    <row r="54" spans="1:5" ht="3.6" customHeight="1" x14ac:dyDescent="0.2">
      <c r="A54" s="26"/>
      <c r="B54" s="27"/>
      <c r="C54" s="28"/>
      <c r="E54" s="29"/>
    </row>
    <row r="55" spans="1:5" ht="22.5" customHeight="1" x14ac:dyDescent="0.2">
      <c r="A55" s="30" t="s">
        <v>20</v>
      </c>
      <c r="B55" s="53"/>
      <c r="C55" s="141" t="s">
        <v>21</v>
      </c>
      <c r="D55" s="141"/>
      <c r="E55" s="57"/>
    </row>
    <row r="56" spans="1:5" ht="22.5" customHeight="1" x14ac:dyDescent="0.2">
      <c r="A56" s="33" t="s">
        <v>22</v>
      </c>
      <c r="B56" s="34">
        <f>SUM(B57:B58)</f>
        <v>0</v>
      </c>
      <c r="C56" s="141" t="s">
        <v>23</v>
      </c>
      <c r="D56" s="141"/>
      <c r="E56" s="32">
        <f>B70-E55</f>
        <v>0</v>
      </c>
    </row>
    <row r="57" spans="1:5" ht="22.5" x14ac:dyDescent="0.2">
      <c r="A57" s="47" t="s">
        <v>78</v>
      </c>
      <c r="B57" s="54"/>
      <c r="C57" s="123" t="s">
        <v>25</v>
      </c>
      <c r="D57" s="124"/>
      <c r="E57" s="35">
        <f>E56*50%</f>
        <v>0</v>
      </c>
    </row>
    <row r="58" spans="1:5" ht="22.5" x14ac:dyDescent="0.2">
      <c r="A58" s="49" t="s">
        <v>26</v>
      </c>
      <c r="B58" s="55"/>
      <c r="C58" s="140" t="s">
        <v>27</v>
      </c>
      <c r="D58" s="134"/>
      <c r="E58" s="36">
        <f>SUM(E59:E65)</f>
        <v>0</v>
      </c>
    </row>
    <row r="59" spans="1:5" ht="22.5" customHeight="1" x14ac:dyDescent="0.2">
      <c r="A59" s="30" t="s">
        <v>28</v>
      </c>
      <c r="B59" s="31">
        <f>SUM(B60:B64)</f>
        <v>0</v>
      </c>
      <c r="C59" s="142" t="s">
        <v>29</v>
      </c>
      <c r="D59" s="143"/>
      <c r="E59" s="58"/>
    </row>
    <row r="60" spans="1:5" x14ac:dyDescent="0.2">
      <c r="A60" s="47" t="s">
        <v>79</v>
      </c>
      <c r="B60" s="54"/>
      <c r="C60" s="142" t="s">
        <v>31</v>
      </c>
      <c r="D60" s="143"/>
      <c r="E60" s="58"/>
    </row>
    <row r="61" spans="1:5" ht="28.5" customHeight="1" x14ac:dyDescent="0.2">
      <c r="A61" s="47" t="s">
        <v>46</v>
      </c>
      <c r="B61" s="54"/>
      <c r="C61" s="142" t="s">
        <v>33</v>
      </c>
      <c r="D61" s="143"/>
      <c r="E61" s="58"/>
    </row>
    <row r="62" spans="1:5" ht="22.5" customHeight="1" x14ac:dyDescent="0.2">
      <c r="A62" s="47" t="s">
        <v>80</v>
      </c>
      <c r="B62" s="54"/>
      <c r="C62" s="142" t="s">
        <v>34</v>
      </c>
      <c r="D62" s="143"/>
      <c r="E62" s="58"/>
    </row>
    <row r="63" spans="1:5" ht="29.25" customHeight="1" x14ac:dyDescent="0.2">
      <c r="A63" s="47" t="s">
        <v>81</v>
      </c>
      <c r="B63" s="54"/>
      <c r="C63" s="142" t="s">
        <v>35</v>
      </c>
      <c r="D63" s="143"/>
      <c r="E63" s="58"/>
    </row>
    <row r="64" spans="1:5" ht="22.5" customHeight="1" x14ac:dyDescent="0.2">
      <c r="A64" s="48" t="s">
        <v>82</v>
      </c>
      <c r="B64" s="56"/>
      <c r="C64" s="142" t="s">
        <v>36</v>
      </c>
      <c r="D64" s="143"/>
      <c r="E64" s="58"/>
    </row>
    <row r="65" spans="1:5" ht="25.5" x14ac:dyDescent="0.2">
      <c r="A65" s="30" t="s">
        <v>30</v>
      </c>
      <c r="B65" s="53"/>
      <c r="C65" s="149" t="s">
        <v>37</v>
      </c>
      <c r="D65" s="150"/>
      <c r="E65" s="59"/>
    </row>
    <row r="66" spans="1:5" ht="22.5" customHeight="1" x14ac:dyDescent="0.2">
      <c r="A66" s="30" t="s">
        <v>32</v>
      </c>
      <c r="B66" s="31">
        <f>(B56+B59)*5%</f>
        <v>0</v>
      </c>
      <c r="C66" s="144" t="s">
        <v>38</v>
      </c>
      <c r="D66" s="145"/>
      <c r="E66" s="36">
        <f>SUM(E67:E68)</f>
        <v>0</v>
      </c>
    </row>
    <row r="67" spans="1:5" x14ac:dyDescent="0.2">
      <c r="A67" s="38"/>
      <c r="B67" s="37"/>
      <c r="C67" s="146" t="s">
        <v>39</v>
      </c>
      <c r="D67" s="128"/>
      <c r="E67" s="60"/>
    </row>
    <row r="68" spans="1:5" s="8" customFormat="1" ht="22.5" customHeight="1" x14ac:dyDescent="0.25">
      <c r="A68" s="39"/>
      <c r="B68" s="37"/>
      <c r="C68" s="147" t="s">
        <v>40</v>
      </c>
      <c r="D68" s="148"/>
      <c r="E68" s="61"/>
    </row>
    <row r="69" spans="1:5" x14ac:dyDescent="0.2">
      <c r="A69" s="39"/>
      <c r="B69" s="40"/>
      <c r="C69" s="125" t="s">
        <v>41</v>
      </c>
      <c r="D69" s="126"/>
      <c r="E69" s="42">
        <f>IF((E56-E58-E66)&gt;=E57,E57,IF(E56-E58-E66&lt;E57,E56-E58-E66))</f>
        <v>0</v>
      </c>
    </row>
    <row r="70" spans="1:5" ht="22.5" customHeight="1" x14ac:dyDescent="0.2">
      <c r="A70" s="41" t="s">
        <v>42</v>
      </c>
      <c r="B70" s="35">
        <f>B55+B56+B59+B65+B66</f>
        <v>0</v>
      </c>
      <c r="C70" s="135" t="s">
        <v>43</v>
      </c>
      <c r="D70" s="135"/>
      <c r="E70" s="35">
        <f>E55+E58+E66+E69</f>
        <v>0</v>
      </c>
    </row>
    <row r="71" spans="1:5" s="52" customFormat="1" ht="3.6" customHeight="1" x14ac:dyDescent="0.2">
      <c r="A71" s="2"/>
      <c r="B71" s="2"/>
      <c r="C71" s="2"/>
      <c r="D71" s="2"/>
      <c r="E71" s="2"/>
    </row>
    <row r="72" spans="1:5" s="52" customFormat="1" ht="13.5" customHeight="1" x14ac:dyDescent="0.2">
      <c r="A72" s="139" t="s">
        <v>44</v>
      </c>
      <c r="B72" s="139"/>
      <c r="C72" s="139"/>
      <c r="D72" s="50">
        <f>E24</f>
        <v>0</v>
      </c>
      <c r="E72" s="51" t="str">
        <f>IF(E69&lt;D72,"Plafond respecté","Plafond dépassé")</f>
        <v>Plafond dépassé</v>
      </c>
    </row>
    <row r="73" spans="1:5" s="52" customFormat="1" ht="3.6" customHeight="1" x14ac:dyDescent="0.2">
      <c r="A73" s="2"/>
      <c r="B73" s="2"/>
      <c r="C73" s="2"/>
      <c r="D73" s="2"/>
      <c r="E73" s="2"/>
    </row>
    <row r="74" spans="1:5" s="52" customFormat="1" ht="13.5" customHeight="1" x14ac:dyDescent="0.2">
      <c r="A74" s="95" t="s">
        <v>85</v>
      </c>
      <c r="B74" s="42"/>
      <c r="C74" s="42"/>
      <c r="D74" s="96" t="e">
        <f>IRR(A82:K82)</f>
        <v>#NUM!</v>
      </c>
      <c r="E74" s="97"/>
    </row>
    <row r="76" spans="1:5" x14ac:dyDescent="0.2">
      <c r="A76" s="98" t="s">
        <v>86</v>
      </c>
      <c r="B76" s="99">
        <v>0.1</v>
      </c>
      <c r="C76" s="138" t="s">
        <v>87</v>
      </c>
      <c r="D76" s="138"/>
      <c r="E76" s="99">
        <v>0.1</v>
      </c>
    </row>
    <row r="77" spans="1:5" x14ac:dyDescent="0.2">
      <c r="A77" s="98" t="s">
        <v>88</v>
      </c>
      <c r="B77" s="99">
        <v>0.08</v>
      </c>
      <c r="C77" s="138" t="s">
        <v>89</v>
      </c>
      <c r="D77" s="138"/>
      <c r="E77" s="100">
        <f>B47*6</f>
        <v>0</v>
      </c>
    </row>
    <row r="78" spans="1:5" x14ac:dyDescent="0.2">
      <c r="A78" s="98" t="s">
        <v>90</v>
      </c>
      <c r="B78" s="99">
        <v>0.01</v>
      </c>
      <c r="C78" s="138" t="s">
        <v>91</v>
      </c>
      <c r="D78" s="138"/>
      <c r="E78" s="99">
        <v>0.1</v>
      </c>
    </row>
    <row r="79" spans="1:5" ht="15" x14ac:dyDescent="0.2">
      <c r="A79" s="101"/>
      <c r="B79" s="102"/>
      <c r="C79" s="103"/>
      <c r="D79" s="52"/>
      <c r="E79" s="52"/>
    </row>
    <row r="80" spans="1:5" s="105" customFormat="1" ht="11.25" x14ac:dyDescent="0.2">
      <c r="A80" s="104" t="s">
        <v>92</v>
      </c>
    </row>
    <row r="81" spans="1:11" s="105" customFormat="1" ht="11.25" x14ac:dyDescent="0.2">
      <c r="A81" s="106">
        <v>0</v>
      </c>
      <c r="B81" s="106">
        <v>1</v>
      </c>
      <c r="C81" s="106">
        <v>2</v>
      </c>
      <c r="D81" s="106">
        <v>3</v>
      </c>
      <c r="E81" s="106">
        <v>4</v>
      </c>
      <c r="F81" s="106">
        <v>5</v>
      </c>
      <c r="G81" s="106">
        <v>6</v>
      </c>
      <c r="H81" s="106">
        <v>7</v>
      </c>
      <c r="I81" s="106">
        <v>8</v>
      </c>
      <c r="J81" s="106">
        <v>9</v>
      </c>
      <c r="K81" s="106">
        <v>10</v>
      </c>
    </row>
    <row r="82" spans="1:11" s="105" customFormat="1" ht="11.25" x14ac:dyDescent="0.2">
      <c r="A82" s="107">
        <f>-(B70-(E58+(E66-E68)+E69))</f>
        <v>0</v>
      </c>
      <c r="B82" s="107">
        <f>($D$47-($D$47*$B$76)-(($D$47-($D$47*$B$76))*$B$77)-(($D$47-($D$47*$B$76)-(($D$47-($D$47*$B$76))*$B$77))*$E$76)-$E$77)*(1+$B$78)^(B81-1)</f>
        <v>0</v>
      </c>
      <c r="C82" s="107">
        <f t="shared" ref="C82:J82" si="2">($D$47-($D$47*$B$76)-(($D$47-($D$47*$B$76))*$B$77)-(($D$47-($D$47*$B$76)-(($D$47-($D$47*$B$76))*$B$77))*$E$76)-$E$77)*(1+$B$78)^(C81-1)</f>
        <v>0</v>
      </c>
      <c r="D82" s="107">
        <f t="shared" si="2"/>
        <v>0</v>
      </c>
      <c r="E82" s="107">
        <f t="shared" si="2"/>
        <v>0</v>
      </c>
      <c r="F82" s="107">
        <f t="shared" si="2"/>
        <v>0</v>
      </c>
      <c r="G82" s="107">
        <f t="shared" si="2"/>
        <v>0</v>
      </c>
      <c r="H82" s="107">
        <f t="shared" si="2"/>
        <v>0</v>
      </c>
      <c r="I82" s="107">
        <f t="shared" si="2"/>
        <v>0</v>
      </c>
      <c r="J82" s="107">
        <f t="shared" si="2"/>
        <v>0</v>
      </c>
      <c r="K82" s="107">
        <f>($D$47-($D$47*$B$76)-(($D$47-($D$47*$B$76))*$B$77)-(($D$47-($D$47*$B$76)-(($D$47-($D$47*$B$76))*$B$77))*$E$76)-$E$77)*(1+$B$78)^(K81-1)+(((J82*(1+B78))/E78))</f>
        <v>0</v>
      </c>
    </row>
  </sheetData>
  <mergeCells count="33">
    <mergeCell ref="A53:B53"/>
    <mergeCell ref="C53:E53"/>
    <mergeCell ref="C2:E2"/>
    <mergeCell ref="C3:E3"/>
    <mergeCell ref="A7:C7"/>
    <mergeCell ref="A8:C8"/>
    <mergeCell ref="B11:D11"/>
    <mergeCell ref="B12:D12"/>
    <mergeCell ref="B13:D13"/>
    <mergeCell ref="B18:D18"/>
    <mergeCell ref="B19:D19"/>
    <mergeCell ref="E24:E25"/>
    <mergeCell ref="A50:E50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7:D77"/>
    <mergeCell ref="C78:D78"/>
    <mergeCell ref="C67:D67"/>
    <mergeCell ref="C68:D68"/>
    <mergeCell ref="C69:D69"/>
    <mergeCell ref="C70:D70"/>
    <mergeCell ref="A72:C72"/>
    <mergeCell ref="C76:D76"/>
  </mergeCells>
  <conditionalFormatting sqref="E72">
    <cfRule type="containsText" dxfId="2" priority="2" operator="containsText" text="Plafond dépassé">
      <formula>NOT(ISERROR(SEARCH("Plafond dépassé",E72)))</formula>
    </cfRule>
    <cfRule type="containsText" dxfId="1" priority="3" operator="containsText" text="Plafond dépassé">
      <formula>NOT(ISERROR(SEARCH("Plafond dépassé",E72)))</formula>
    </cfRule>
  </conditionalFormatting>
  <conditionalFormatting sqref="D74">
    <cfRule type="cellIs" dxfId="0" priority="1" operator="greaterThan">
      <formula>0.06</formula>
    </cfRule>
  </conditionalFormatting>
  <pageMargins left="0.7" right="0.7" top="0.47" bottom="0.51" header="0.3" footer="0.3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Bilan Aménagement</vt:lpstr>
      <vt:lpstr>Bilan opération commerciale 1</vt:lpstr>
      <vt:lpstr>Bilan opération commerciale 2</vt:lpstr>
      <vt:lpstr>Bilan opération commerciale 3</vt:lpstr>
      <vt:lpstr>Bilan opération commerciale 4</vt:lpstr>
      <vt:lpstr>Bilan opération commerciale 5</vt:lpstr>
      <vt:lpstr>'Bilan Aménagement'!Zone_d_impression</vt:lpstr>
      <vt:lpstr>'Bilan opération commerciale 1'!Zone_d_impression</vt:lpstr>
      <vt:lpstr>'Bilan opération commerciale 2'!Zone_d_impression</vt:lpstr>
      <vt:lpstr>'Bilan opération commerciale 3'!Zone_d_impression</vt:lpstr>
      <vt:lpstr>'Bilan opération commerciale 4'!Zone_d_impression</vt:lpstr>
      <vt:lpstr>'Bilan opération commerciale 5'!Zone_d_impression</vt:lpstr>
    </vt:vector>
  </TitlesOfParts>
  <Company>Secrétariat Général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BLERVAQUE Emmanuel</dc:creator>
  <cp:lastModifiedBy>GIGOT Paul</cp:lastModifiedBy>
  <cp:lastPrinted>2023-03-06T08:37:46Z</cp:lastPrinted>
  <dcterms:created xsi:type="dcterms:W3CDTF">2022-12-07T09:59:33Z</dcterms:created>
  <dcterms:modified xsi:type="dcterms:W3CDTF">2023-09-15T12:23:28Z</dcterms:modified>
</cp:coreProperties>
</file>